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user\Desktop\HAns et Joelle\"/>
    </mc:Choice>
  </mc:AlternateContent>
  <xr:revisionPtr revIDLastSave="0" documentId="13_ncr:1_{54FBEF05-4E5F-4391-8D69-9AD089F119A5}" xr6:coauthVersionLast="47" xr6:coauthVersionMax="47" xr10:uidLastSave="{00000000-0000-0000-0000-000000000000}"/>
  <bookViews>
    <workbookView xWindow="-108" yWindow="-108" windowWidth="23256" windowHeight="12456" tabRatio="804" xr2:uid="{00000000-000D-0000-FFFF-FFFF00000000}"/>
  </bookViews>
  <sheets>
    <sheet name="Eval Janvier-Décembre 2024" sheetId="22" r:id="rId1"/>
    <sheet name="Liste Indicat Progrès PA" sheetId="10" state="hidden" r:id="rId2"/>
    <sheet name="Liste Indicat Progrès PE" sheetId="11" state="hidden" r:id="rId3"/>
    <sheet name="Liste Indicat Progrès PPA" sheetId="12" state="hidden" r:id="rId4"/>
    <sheet name="Evolution des indicateur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8" i="22" l="1"/>
  <c r="D167" i="22"/>
  <c r="D166" i="22"/>
  <c r="I132" i="22" l="1"/>
  <c r="I17" i="22"/>
  <c r="I118" i="22"/>
  <c r="I117" i="22"/>
  <c r="D93" i="22"/>
  <c r="D119" i="22"/>
  <c r="I111" i="22"/>
  <c r="I99" i="22"/>
  <c r="I81" i="22"/>
  <c r="I82" i="22"/>
  <c r="I72" i="22" l="1"/>
  <c r="I59" i="22"/>
  <c r="I60" i="22"/>
  <c r="I46" i="22"/>
  <c r="D11" i="22"/>
  <c r="I23" i="22"/>
  <c r="D53" i="22"/>
  <c r="E88" i="22" s="1"/>
  <c r="I92" i="22"/>
  <c r="I91" i="22"/>
  <c r="I90" i="22"/>
  <c r="I89" i="22"/>
  <c r="I88" i="22" l="1"/>
  <c r="J88" i="22" s="1"/>
  <c r="E126" i="22" l="1"/>
  <c r="I116" i="22"/>
  <c r="I115" i="22"/>
  <c r="I114" i="22"/>
  <c r="I113" i="22"/>
  <c r="I110" i="22"/>
  <c r="I109" i="22"/>
  <c r="I108" i="22"/>
  <c r="I107" i="22"/>
  <c r="I87" i="22"/>
  <c r="I86" i="22"/>
  <c r="I85" i="22"/>
  <c r="I84" i="22"/>
  <c r="I45" i="22"/>
  <c r="I44" i="22"/>
  <c r="I43" i="22"/>
  <c r="I42" i="22"/>
  <c r="I40" i="22"/>
  <c r="I39" i="22"/>
  <c r="I38" i="22"/>
  <c r="I37" i="22"/>
  <c r="I36" i="22"/>
  <c r="I48" i="22"/>
  <c r="I49" i="22"/>
  <c r="I50" i="22"/>
  <c r="I51" i="22"/>
  <c r="I52" i="22"/>
  <c r="I157" i="22"/>
  <c r="I106" i="22" l="1"/>
  <c r="I83" i="22"/>
  <c r="I41" i="22"/>
  <c r="E112" i="22"/>
  <c r="E24" i="22"/>
  <c r="E29" i="22"/>
  <c r="E35" i="22"/>
  <c r="E41" i="22"/>
  <c r="E47" i="22"/>
  <c r="E133" i="22"/>
  <c r="E139" i="22"/>
  <c r="E146" i="22"/>
  <c r="E153" i="22"/>
  <c r="E83" i="22"/>
  <c r="E94" i="22"/>
  <c r="E100" i="22"/>
  <c r="E106" i="22"/>
  <c r="E54" i="22"/>
  <c r="D159" i="22"/>
  <c r="E93" i="22" s="1"/>
  <c r="E61" i="22"/>
  <c r="E18" i="22"/>
  <c r="E68" i="22"/>
  <c r="E12" i="22"/>
  <c r="E74" i="22"/>
  <c r="E120" i="22"/>
  <c r="I112" i="22"/>
  <c r="I47" i="22"/>
  <c r="I35" i="22"/>
  <c r="I158" i="22"/>
  <c r="I20" i="22"/>
  <c r="I21" i="22"/>
  <c r="I22" i="22"/>
  <c r="I26" i="22"/>
  <c r="I27" i="22"/>
  <c r="I28" i="22"/>
  <c r="I25" i="22"/>
  <c r="I145" i="22"/>
  <c r="I141" i="22"/>
  <c r="I140" i="22"/>
  <c r="I31" i="22"/>
  <c r="I32" i="22"/>
  <c r="I33" i="22"/>
  <c r="I34" i="22"/>
  <c r="I30" i="22"/>
  <c r="I155" i="22"/>
  <c r="I156" i="22"/>
  <c r="I154" i="22"/>
  <c r="I148" i="22"/>
  <c r="I149" i="22"/>
  <c r="I150" i="22"/>
  <c r="I151" i="22"/>
  <c r="I152" i="22"/>
  <c r="I147" i="22"/>
  <c r="I143" i="22"/>
  <c r="I144" i="22"/>
  <c r="I142" i="22"/>
  <c r="I135" i="22"/>
  <c r="I136" i="22"/>
  <c r="I137" i="22"/>
  <c r="I138" i="22"/>
  <c r="I134" i="22"/>
  <c r="I128" i="22"/>
  <c r="I129" i="22"/>
  <c r="I130" i="22"/>
  <c r="I131" i="22"/>
  <c r="I127" i="22"/>
  <c r="I122" i="22"/>
  <c r="I123" i="22"/>
  <c r="I124" i="22"/>
  <c r="I125" i="22"/>
  <c r="I121" i="22"/>
  <c r="I102" i="22"/>
  <c r="I103" i="22"/>
  <c r="I104" i="22"/>
  <c r="I105" i="22"/>
  <c r="I101" i="22"/>
  <c r="I96" i="22"/>
  <c r="I97" i="22"/>
  <c r="I98" i="22"/>
  <c r="I95" i="22"/>
  <c r="I76" i="22"/>
  <c r="I77" i="22"/>
  <c r="I78" i="22"/>
  <c r="I79" i="22"/>
  <c r="I80" i="22"/>
  <c r="I75" i="22"/>
  <c r="I70" i="22"/>
  <c r="I71" i="22"/>
  <c r="I73" i="22"/>
  <c r="I69" i="22"/>
  <c r="I63" i="22"/>
  <c r="I64" i="22"/>
  <c r="I65" i="22"/>
  <c r="I66" i="22"/>
  <c r="I67" i="22"/>
  <c r="I62" i="22"/>
  <c r="I56" i="22"/>
  <c r="I57" i="22"/>
  <c r="I58" i="22"/>
  <c r="I55" i="22"/>
  <c r="I19" i="22"/>
  <c r="I14" i="22"/>
  <c r="I15" i="22"/>
  <c r="I16" i="22"/>
  <c r="I13" i="22"/>
  <c r="I126" i="22" l="1"/>
  <c r="I12" i="22"/>
  <c r="I94" i="22"/>
  <c r="I54" i="22"/>
  <c r="J54" i="22" s="1"/>
  <c r="I74" i="22"/>
  <c r="I61" i="22"/>
  <c r="I29" i="22"/>
  <c r="I18" i="22"/>
  <c r="J112" i="22"/>
  <c r="J83" i="22"/>
  <c r="J106" i="22"/>
  <c r="I68" i="22"/>
  <c r="I146" i="22"/>
  <c r="I100" i="22"/>
  <c r="I120" i="22"/>
  <c r="I133" i="22"/>
  <c r="I139" i="22"/>
  <c r="I153" i="22"/>
  <c r="I24" i="22"/>
  <c r="J74" i="22" l="1"/>
  <c r="J35" i="22" l="1"/>
  <c r="J47" i="22"/>
  <c r="E53" i="22"/>
  <c r="E11" i="22"/>
  <c r="J139" i="22"/>
  <c r="J153" i="22"/>
  <c r="J100" i="22"/>
  <c r="J61" i="22"/>
  <c r="J94" i="22"/>
  <c r="J93" i="22" s="1"/>
  <c r="J29" i="22"/>
  <c r="E119" i="22"/>
  <c r="J24" i="22"/>
  <c r="J18" i="22"/>
  <c r="J120" i="22"/>
  <c r="J126" i="22"/>
  <c r="J133" i="22"/>
  <c r="J12" i="22"/>
  <c r="J146" i="22"/>
  <c r="D163" i="22"/>
  <c r="J119" i="22" l="1"/>
  <c r="I119" i="22" s="1"/>
  <c r="E159" i="22"/>
  <c r="J68" i="22"/>
  <c r="J53" i="22" s="1"/>
  <c r="I53" i="22" l="1"/>
  <c r="J41" i="22"/>
  <c r="I93" i="22"/>
  <c r="J11" i="22" l="1"/>
  <c r="I11" i="22" s="1"/>
  <c r="I159" i="22" s="1"/>
  <c r="J10" i="22" l="1"/>
  <c r="D164" i="22" s="1"/>
</calcChain>
</file>

<file path=xl/sharedStrings.xml><?xml version="1.0" encoding="utf-8"?>
<sst xmlns="http://schemas.openxmlformats.org/spreadsheetml/2006/main" count="382" uniqueCount="292">
  <si>
    <t>Tableau d’évolution des Indicateurs</t>
  </si>
  <si>
    <t>MINISTERE</t>
  </si>
  <si>
    <t>Unité</t>
  </si>
  <si>
    <t>Fréquence de collecte</t>
  </si>
  <si>
    <t>Année de Référence 2016</t>
  </si>
  <si>
    <t>Cibles Annuelles Cumulatives</t>
  </si>
  <si>
    <t>Responsable</t>
  </si>
  <si>
    <t>Indicateur</t>
  </si>
  <si>
    <t>EXECUTEE</t>
  </si>
  <si>
    <t>NON EXECUTEE</t>
  </si>
  <si>
    <t>Programme cadre</t>
  </si>
  <si>
    <t>Indicateur de performance n°1</t>
  </si>
  <si>
    <t>Mode de  calcul</t>
  </si>
  <si>
    <t>Cible 2017</t>
  </si>
  <si>
    <t>Indicateurs de progrès</t>
  </si>
  <si>
    <t>Niveau de désagrègement</t>
  </si>
  <si>
    <t>Taux d’accroissement de la production vivrière végétale</t>
  </si>
  <si>
    <t>Anacarde</t>
  </si>
  <si>
    <t>Ananas</t>
  </si>
  <si>
    <t>Cultures maraîchères</t>
  </si>
  <si>
    <t>Taux  de mécanisation des activités de production végétale</t>
  </si>
  <si>
    <t>Riz</t>
  </si>
  <si>
    <t>Maïs</t>
  </si>
  <si>
    <t>Manioc</t>
  </si>
  <si>
    <t>Taux d’accroissement des productions de rente</t>
  </si>
  <si>
    <t>Soja</t>
  </si>
  <si>
    <t>Autres (spécifier)</t>
  </si>
  <si>
    <t>Niveau d’amélioration des rendements moyens des différentes spéculations végétales</t>
  </si>
  <si>
    <t>2.2. Opérations culturales mécanisées (grâce aux interventions du projet)</t>
  </si>
  <si>
    <t>Valeur de référence (2014): 2</t>
  </si>
  <si>
    <t>2.3. Opérations post-récolte mécanisées (grâce aux interventions du projet)</t>
  </si>
  <si>
    <t>Valeur cible (2020): 4</t>
  </si>
  <si>
    <t xml:space="preserve">3.1.1.Quantité (Tonnes) d'engrais mis en place </t>
  </si>
  <si>
    <t>NPK</t>
  </si>
  <si>
    <t>Urée</t>
  </si>
  <si>
    <r>
      <t>Potassium (KCl ou K</t>
    </r>
    <r>
      <rPr>
        <vertAlign val="subscript"/>
        <sz val="10"/>
        <color theme="1"/>
        <rFont val="Calibri"/>
        <family val="2"/>
        <scheme val="minor"/>
      </rPr>
      <t>2</t>
    </r>
    <r>
      <rPr>
        <sz val="10"/>
        <color theme="1"/>
        <rFont val="Calibri"/>
        <family val="2"/>
        <scheme val="minor"/>
      </rPr>
      <t>SO</t>
    </r>
    <r>
      <rPr>
        <vertAlign val="subscript"/>
        <sz val="10"/>
        <color theme="1"/>
        <rFont val="Calibri"/>
        <family val="2"/>
        <scheme val="minor"/>
      </rPr>
      <t>4</t>
    </r>
    <r>
      <rPr>
        <sz val="10"/>
        <color theme="1"/>
        <rFont val="Calibri"/>
        <family val="2"/>
        <scheme val="minor"/>
      </rPr>
      <t>)</t>
    </r>
  </si>
  <si>
    <t>Phosphore (P)</t>
  </si>
  <si>
    <t>3.1.2.Besoins en engrais (Tonnes) de la zone d'intervention du projet</t>
  </si>
  <si>
    <t>3.1.3.Quantité (Tonnes) d'engrais prévue par le projet</t>
  </si>
  <si>
    <t xml:space="preserve">3.2.1.Quantité (litres ou en tonnes à préciser) de pesticides mis en place </t>
  </si>
  <si>
    <t>Pesticide 1(spécifier)</t>
  </si>
  <si>
    <t>Pesticide 2 (spécifier)</t>
  </si>
  <si>
    <r>
      <t xml:space="preserve">Pesticide </t>
    </r>
    <r>
      <rPr>
        <vertAlign val="subscript"/>
        <sz val="10"/>
        <color theme="1"/>
        <rFont val="Calibri"/>
        <family val="2"/>
        <scheme val="minor"/>
      </rPr>
      <t xml:space="preserve">n </t>
    </r>
    <r>
      <rPr>
        <sz val="10"/>
        <color theme="1"/>
        <rFont val="Calibri"/>
        <family val="2"/>
        <scheme val="minor"/>
      </rPr>
      <t>(spécifier)</t>
    </r>
  </si>
  <si>
    <t>3.2.2.Besoins en pesticides (litres ou en tonnes à préciser) de la zone d'intervention du projet</t>
  </si>
  <si>
    <t>3.2.3.Quantité (litres ou en tonnes à préciser) de pesticides prévue par le projet</t>
  </si>
  <si>
    <t>4.1 Quantité (Tonnes) de semences prévue</t>
  </si>
  <si>
    <t>4.2 Quantité (Tonnes) de semences mise en place</t>
  </si>
  <si>
    <t>4.3 Besoin en semences de la zone d'intervention du projet</t>
  </si>
  <si>
    <t>6. Nombre de personnes touchées</t>
  </si>
  <si>
    <t>Producteurs</t>
  </si>
  <si>
    <t>Commerçants</t>
  </si>
  <si>
    <t>Transformateurs</t>
  </si>
  <si>
    <t>Distributeurs d'intrants spécifiques</t>
  </si>
  <si>
    <t>8. Nombre d’infrastructures et équipements de stockage, de séchage, de battage réalisés et de commercialisation</t>
  </si>
  <si>
    <t>Stockage vivriers</t>
  </si>
  <si>
    <t>Séchage</t>
  </si>
  <si>
    <t>Battage</t>
  </si>
  <si>
    <t>Marchand</t>
  </si>
  <si>
    <t>Transformation</t>
  </si>
  <si>
    <t>Magasin d'intrant</t>
  </si>
  <si>
    <t>Décortiqueuse</t>
  </si>
  <si>
    <t>Egreneuse</t>
  </si>
  <si>
    <t>Calibreuse</t>
  </si>
  <si>
    <t>Moulin</t>
  </si>
  <si>
    <t>Certiceuse</t>
  </si>
  <si>
    <t xml:space="preserve">14.    Nombre de technologies GIFS/ GDT vulgarisées, </t>
  </si>
  <si>
    <t>Nombre de Plans Fonciers Ruraux (PFR) réalisés</t>
  </si>
  <si>
    <t>Quantité de produits végétaux exportés</t>
  </si>
  <si>
    <t>Superficies mises en valeur avec de nouvelles technologies</t>
  </si>
  <si>
    <t>Nombre d'interprofessions installées</t>
  </si>
  <si>
    <t>1.Niveau de production de la viande, du lait et d’œufs de table dans la zone d'intervention du projet</t>
  </si>
  <si>
    <t>Viande (Tonnes)</t>
  </si>
  <si>
    <t>Lait (litre)</t>
  </si>
  <si>
    <t>Œuf (Tonnes)</t>
  </si>
  <si>
    <t>Bovins</t>
  </si>
  <si>
    <t>Ovins</t>
  </si>
  <si>
    <t>Caprins</t>
  </si>
  <si>
    <t>Porcins</t>
  </si>
  <si>
    <t>Volailles</t>
  </si>
  <si>
    <t>5.1 Quantité d'aliments de bétail prévue (par le projet)</t>
  </si>
  <si>
    <t>5.2 Quantité d'aliments (Tonnes) mis en place (par le projet)</t>
  </si>
  <si>
    <t>5.3 Besoin en aliment de bétail dans la Zone d'intervention du Projet</t>
  </si>
  <si>
    <t>7.1.Effectif vacciné par espèce (grâce au projet)</t>
  </si>
  <si>
    <t>Petits ruminants</t>
  </si>
  <si>
    <t>7.2.Effectif traité par espèce (grâce au projet)</t>
  </si>
  <si>
    <t>17 Taux de conformité aux normes des produits animaux et dérivés</t>
  </si>
  <si>
    <t>17.1Quantité contrôlée</t>
  </si>
  <si>
    <t>17.2Quantité conforme</t>
  </si>
  <si>
    <t>Bassins</t>
  </si>
  <si>
    <t>Enclos</t>
  </si>
  <si>
    <t>Etangs</t>
  </si>
  <si>
    <t>Bacs hors sol</t>
  </si>
  <si>
    <t>Cages flottantes</t>
  </si>
  <si>
    <t>Ecloseries</t>
  </si>
  <si>
    <t>Autres (préciser)</t>
  </si>
  <si>
    <t>6.Taux de couverture des besoins en aliments pour poisson</t>
  </si>
  <si>
    <t>6.1.Quantité d'aliments pour poisson mise en place (par le projet)</t>
  </si>
  <si>
    <t>6.2.Quantité d'aliments pour poisson prévue par le projet (par le projet)</t>
  </si>
  <si>
    <t>6.3.Besoin en aliments pour poisson dans la Zone d'intervention du projet</t>
  </si>
  <si>
    <t>Quantité d'alevins mis en place</t>
  </si>
  <si>
    <t>Valeur cible annuelle</t>
  </si>
  <si>
    <t xml:space="preserve">Valeur atteinte </t>
  </si>
  <si>
    <r>
      <t>2.</t>
    </r>
    <r>
      <rPr>
        <sz val="7"/>
        <color theme="1"/>
        <rFont val="Times New Roman"/>
        <family val="1"/>
      </rPr>
      <t xml:space="preserve">  </t>
    </r>
    <r>
      <rPr>
        <sz val="11"/>
        <color theme="1"/>
        <rFont val="Calibri"/>
        <family val="2"/>
        <scheme val="minor"/>
      </rPr>
      <t xml:space="preserve">Effectif des cheptels, </t>
    </r>
  </si>
  <si>
    <r>
      <t>3.</t>
    </r>
    <r>
      <rPr>
        <sz val="7"/>
        <color theme="1"/>
        <rFont val="Times New Roman"/>
        <family val="1"/>
      </rPr>
      <t xml:space="preserve"> </t>
    </r>
    <r>
      <rPr>
        <sz val="11"/>
        <color theme="1"/>
        <rFont val="Calibri"/>
        <family val="2"/>
        <scheme val="minor"/>
      </rPr>
      <t>Nombre d’activités mécanisées de production et de transformation des produits animaux et dérivés,</t>
    </r>
  </si>
  <si>
    <r>
      <t>4.</t>
    </r>
    <r>
      <rPr>
        <sz val="7"/>
        <color theme="1"/>
        <rFont val="Times New Roman"/>
        <family val="1"/>
      </rPr>
      <t>  </t>
    </r>
    <r>
      <rPr>
        <sz val="11"/>
        <color theme="1"/>
        <rFont val="Calibri"/>
        <family val="2"/>
        <scheme val="minor"/>
      </rPr>
      <t xml:space="preserve">Superficie fourragère installée, </t>
    </r>
  </si>
  <si>
    <r>
      <t>5.</t>
    </r>
    <r>
      <rPr>
        <sz val="7"/>
        <color theme="1"/>
        <rFont val="Times New Roman"/>
        <family val="1"/>
      </rPr>
      <t>  </t>
    </r>
    <r>
      <rPr>
        <sz val="11"/>
        <color theme="1"/>
        <rFont val="Calibri"/>
        <family val="2"/>
        <scheme val="minor"/>
      </rPr>
      <t>Taux de couverture des besoins en aliment de bétail couvert,</t>
    </r>
  </si>
  <si>
    <r>
      <t>6.</t>
    </r>
    <r>
      <rPr>
        <sz val="11"/>
        <color theme="1"/>
        <rFont val="Calibri"/>
        <family val="2"/>
        <scheme val="minor"/>
      </rPr>
      <t>Nombre d’OP spécialisées en production animale installées,</t>
    </r>
  </si>
  <si>
    <r>
      <t>7.</t>
    </r>
    <r>
      <rPr>
        <sz val="7"/>
        <color theme="1"/>
        <rFont val="Times New Roman"/>
        <family val="1"/>
      </rPr>
      <t> </t>
    </r>
    <r>
      <rPr>
        <sz val="11"/>
        <color theme="1"/>
        <rFont val="Calibri"/>
        <family val="2"/>
        <scheme val="minor"/>
      </rPr>
      <t xml:space="preserve">Taux de couverture des besoins zoosanitaires, </t>
    </r>
  </si>
  <si>
    <r>
      <t>8.</t>
    </r>
    <r>
      <rPr>
        <sz val="7"/>
        <color theme="1"/>
        <rFont val="Times New Roman"/>
        <family val="1"/>
      </rPr>
      <t xml:space="preserve"> </t>
    </r>
    <r>
      <rPr>
        <sz val="11"/>
        <color theme="1"/>
        <rFont val="Calibri"/>
        <family val="2"/>
        <scheme val="minor"/>
      </rPr>
      <t>Nombre de points d’eau permanents installés,</t>
    </r>
  </si>
  <si>
    <r>
      <t>9.</t>
    </r>
    <r>
      <rPr>
        <sz val="7"/>
        <color theme="1"/>
        <rFont val="Times New Roman"/>
        <family val="1"/>
      </rPr>
      <t>  V</t>
    </r>
    <r>
      <rPr>
        <sz val="11"/>
        <color theme="1"/>
        <rFont val="Calibri"/>
        <family val="2"/>
        <scheme val="minor"/>
      </rPr>
      <t>olume de crédit mis en place/ou facilité au profit des éleveurs et autres acteurs de l’élevage,</t>
    </r>
  </si>
  <si>
    <r>
      <t>10.</t>
    </r>
    <r>
      <rPr>
        <sz val="7"/>
        <color theme="1"/>
        <rFont val="Times New Roman"/>
        <family val="1"/>
      </rPr>
      <t> </t>
    </r>
    <r>
      <rPr>
        <sz val="11"/>
        <color theme="1"/>
        <rFont val="Calibri"/>
        <family val="2"/>
        <scheme val="minor"/>
      </rPr>
      <t>Nombre d’éleveurs et autres acteurs de l’élevage bénéficiaires des crédits</t>
    </r>
  </si>
  <si>
    <r>
      <t>11.</t>
    </r>
    <r>
      <rPr>
        <sz val="7"/>
        <color theme="1"/>
        <rFont val="Times New Roman"/>
        <family val="1"/>
      </rPr>
      <t xml:space="preserve">     </t>
    </r>
    <r>
      <rPr>
        <sz val="11"/>
        <color theme="1"/>
        <rFont val="Calibri"/>
        <family val="2"/>
        <scheme val="minor"/>
      </rPr>
      <t>Linéaire (kmL) de couloirs de passage aménagés</t>
    </r>
  </si>
  <si>
    <r>
      <t>12.</t>
    </r>
    <r>
      <rPr>
        <sz val="7"/>
        <color theme="1"/>
        <rFont val="Times New Roman"/>
        <family val="1"/>
      </rPr>
      <t xml:space="preserve">  </t>
    </r>
    <r>
      <rPr>
        <sz val="11"/>
        <color theme="1"/>
        <rFont val="Calibri"/>
        <family val="2"/>
        <scheme val="minor"/>
      </rPr>
      <t>Volume des exportations de produits animaux</t>
    </r>
  </si>
  <si>
    <r>
      <t>13.</t>
    </r>
    <r>
      <rPr>
        <sz val="7"/>
        <color theme="1"/>
        <rFont val="Times New Roman"/>
        <family val="1"/>
      </rPr>
      <t>  </t>
    </r>
    <r>
      <rPr>
        <sz val="11"/>
        <color theme="1"/>
        <rFont val="Calibri"/>
        <family val="2"/>
        <scheme val="minor"/>
      </rPr>
      <t>Nombre de marchés à bétails construits/réhabilité</t>
    </r>
  </si>
  <si>
    <r>
      <t>14.</t>
    </r>
    <r>
      <rPr>
        <sz val="7"/>
        <color theme="1"/>
        <rFont val="Times New Roman"/>
        <family val="1"/>
      </rPr>
      <t> </t>
    </r>
    <r>
      <rPr>
        <sz val="11"/>
        <color theme="1"/>
        <rFont val="Calibri"/>
        <family val="2"/>
        <scheme val="minor"/>
      </rPr>
      <t>Nombre d’abattoirs installés</t>
    </r>
  </si>
  <si>
    <r>
      <t>15.</t>
    </r>
    <r>
      <rPr>
        <sz val="7"/>
        <color theme="1"/>
        <rFont val="Times New Roman"/>
        <family val="1"/>
      </rPr>
      <t>  </t>
    </r>
    <r>
      <rPr>
        <sz val="11"/>
        <color theme="1"/>
        <rFont val="Calibri"/>
        <family val="2"/>
        <scheme val="minor"/>
      </rPr>
      <t>Nombre d’infrastructures et équipements d’élevage et des industries animales installés</t>
    </r>
  </si>
  <si>
    <r>
      <t>16.</t>
    </r>
    <r>
      <rPr>
        <sz val="7"/>
        <color theme="1"/>
        <rFont val="Times New Roman"/>
        <family val="1"/>
      </rPr>
      <t> </t>
    </r>
    <r>
      <rPr>
        <sz val="11"/>
        <color theme="1"/>
        <rFont val="Calibri"/>
        <family val="2"/>
        <scheme val="minor"/>
      </rPr>
      <t>Nombre d’infrastructures et équipements marchands installés</t>
    </r>
  </si>
  <si>
    <r>
      <t>1.</t>
    </r>
    <r>
      <rPr>
        <sz val="7"/>
        <color theme="1"/>
        <rFont val="Times New Roman"/>
        <family val="1"/>
      </rPr>
      <t> </t>
    </r>
    <r>
      <rPr>
        <sz val="11"/>
        <color theme="1"/>
        <rFont val="Calibri"/>
        <family val="2"/>
        <scheme val="minor"/>
      </rPr>
      <t>Superficie (ha) emblavée par culture (grâce aux interventions du projet)</t>
    </r>
  </si>
  <si>
    <r>
      <t>-</t>
    </r>
    <r>
      <rPr>
        <sz val="7"/>
        <color theme="1"/>
        <rFont val="Calibri"/>
        <family val="2"/>
        <scheme val="minor"/>
      </rPr>
      <t xml:space="preserve">          </t>
    </r>
    <r>
      <rPr>
        <sz val="11"/>
        <color theme="1"/>
        <rFont val="Calibri"/>
        <family val="2"/>
        <scheme val="minor"/>
      </rPr>
      <t>Taux  de mécanisation des activités de production végétale,</t>
    </r>
  </si>
  <si>
    <r>
      <t>-</t>
    </r>
    <r>
      <rPr>
        <sz val="7"/>
        <color theme="1"/>
        <rFont val="Calibri"/>
        <family val="2"/>
        <scheme val="minor"/>
      </rPr>
      <t xml:space="preserve">          </t>
    </r>
    <r>
      <rPr>
        <sz val="11"/>
        <color theme="1"/>
        <rFont val="Calibri"/>
        <family val="2"/>
        <scheme val="minor"/>
      </rPr>
      <t>Taux d’accroissement des productions de rente</t>
    </r>
  </si>
  <si>
    <r>
      <t>2.1.</t>
    </r>
    <r>
      <rPr>
        <sz val="7"/>
        <color theme="1"/>
        <rFont val="Times New Roman"/>
        <family val="1"/>
      </rPr>
      <t xml:space="preserve"> </t>
    </r>
    <r>
      <rPr>
        <sz val="11"/>
        <color theme="1"/>
        <rFont val="Calibri"/>
        <family val="2"/>
        <scheme val="minor"/>
      </rPr>
      <t>Superficie (ha) mécanisée (grâce aux interventions du projet)</t>
    </r>
  </si>
  <si>
    <r>
      <t>3.</t>
    </r>
    <r>
      <rPr>
        <sz val="7"/>
        <color theme="1"/>
        <rFont val="Times New Roman"/>
        <family val="1"/>
      </rPr>
      <t> </t>
    </r>
    <r>
      <rPr>
        <sz val="11"/>
        <color theme="1"/>
        <rFont val="Calibri"/>
        <family val="2"/>
        <scheme val="minor"/>
      </rPr>
      <t>Taux de couverture des besoins en engrais et pesticides</t>
    </r>
  </si>
  <si>
    <r>
      <t>-</t>
    </r>
    <r>
      <rPr>
        <sz val="7"/>
        <color theme="1"/>
        <rFont val="Calibri"/>
        <family val="2"/>
        <scheme val="minor"/>
      </rPr>
      <t xml:space="preserve">          </t>
    </r>
    <r>
      <rPr>
        <sz val="11"/>
        <color theme="1"/>
        <rFont val="Calibri"/>
        <family val="2"/>
        <scheme val="minor"/>
      </rPr>
      <t>Taux de couverture des besoins en  infrastructure de stockage, de  séchage et de  battage)</t>
    </r>
  </si>
  <si>
    <r>
      <t>Nombre</t>
    </r>
    <r>
      <rPr>
        <sz val="11"/>
        <color theme="1"/>
        <rFont val="Calibri"/>
        <family val="2"/>
        <scheme val="minor"/>
      </rPr>
      <t xml:space="preserve"> de Plans fonciers ruraux réalisés</t>
    </r>
  </si>
  <si>
    <r>
      <t>-</t>
    </r>
    <r>
      <rPr>
        <sz val="7"/>
        <color theme="1"/>
        <rFont val="Calibri"/>
        <family val="2"/>
        <scheme val="minor"/>
      </rPr>
      <t xml:space="preserve">          </t>
    </r>
    <r>
      <rPr>
        <sz val="11"/>
        <color rgb="FFFF0000"/>
        <rFont val="Calibri"/>
        <family val="2"/>
        <scheme val="minor"/>
      </rPr>
      <t>Taux de conformité  aux normes des produits végétaux et dérivés commercialisés</t>
    </r>
  </si>
  <si>
    <r>
      <t>4.</t>
    </r>
    <r>
      <rPr>
        <sz val="7"/>
        <color theme="1"/>
        <rFont val="Times New Roman"/>
        <family val="1"/>
      </rPr>
      <t> </t>
    </r>
    <r>
      <rPr>
        <sz val="11"/>
        <color theme="1"/>
        <rFont val="Calibri"/>
        <family val="2"/>
        <scheme val="minor"/>
      </rPr>
      <t>Taux de couverture des besoins en semences</t>
    </r>
  </si>
  <si>
    <r>
      <t>5.</t>
    </r>
    <r>
      <rPr>
        <sz val="7"/>
        <color theme="1"/>
        <rFont val="Times New Roman"/>
        <family val="1"/>
      </rPr>
      <t xml:space="preserve"> </t>
    </r>
    <r>
      <rPr>
        <sz val="11"/>
        <color theme="1"/>
        <rFont val="Calibri"/>
        <family val="2"/>
        <scheme val="minor"/>
      </rPr>
      <t>Nombre de nouvelles technologies diffusées</t>
    </r>
  </si>
  <si>
    <r>
      <t>6.</t>
    </r>
    <r>
      <rPr>
        <sz val="7"/>
        <color theme="1"/>
        <rFont val="Times New Roman"/>
        <family val="1"/>
      </rPr>
      <t> </t>
    </r>
    <r>
      <rPr>
        <sz val="11"/>
        <color theme="1"/>
        <rFont val="Calibri"/>
        <family val="2"/>
        <scheme val="minor"/>
      </rPr>
      <t>Nombre d’acteurs (par maillons) ayant bénéficié de crédit (grâce aux activités du projet)</t>
    </r>
  </si>
  <si>
    <r>
      <t>7.</t>
    </r>
    <r>
      <rPr>
        <sz val="7"/>
        <color theme="1"/>
        <rFont val="Times New Roman"/>
        <family val="1"/>
      </rPr>
      <t> </t>
    </r>
    <r>
      <rPr>
        <sz val="11"/>
        <color theme="1"/>
        <rFont val="Calibri"/>
        <family val="2"/>
        <scheme val="minor"/>
      </rPr>
      <t xml:space="preserve">Volume de crédits octroyés (FCFA) </t>
    </r>
  </si>
  <si>
    <r>
      <t>9.</t>
    </r>
    <r>
      <rPr>
        <sz val="7"/>
        <color theme="1"/>
        <rFont val="Times New Roman"/>
        <family val="1"/>
      </rPr>
      <t xml:space="preserve">       </t>
    </r>
    <r>
      <rPr>
        <sz val="11"/>
        <color theme="1"/>
        <rFont val="Calibri"/>
        <family val="2"/>
        <scheme val="minor"/>
      </rPr>
      <t>Taux de perte post-récolte par spéculation</t>
    </r>
  </si>
  <si>
    <r>
      <t>10.</t>
    </r>
    <r>
      <rPr>
        <sz val="7"/>
        <color theme="1"/>
        <rFont val="Times New Roman"/>
        <family val="1"/>
      </rPr>
      <t xml:space="preserve">    </t>
    </r>
    <r>
      <rPr>
        <sz val="11"/>
        <color theme="1"/>
        <rFont val="Calibri"/>
        <family val="2"/>
        <scheme val="minor"/>
      </rPr>
      <t xml:space="preserve">Nombre d’études APS et APD réalisées, </t>
    </r>
  </si>
  <si>
    <r>
      <t>11.</t>
    </r>
    <r>
      <rPr>
        <sz val="7"/>
        <color theme="1"/>
        <rFont val="Times New Roman"/>
        <family val="1"/>
      </rPr>
      <t xml:space="preserve">    </t>
    </r>
    <r>
      <rPr>
        <sz val="11"/>
        <color theme="1"/>
        <rFont val="Calibri"/>
        <family val="2"/>
        <scheme val="minor"/>
      </rPr>
      <t>superficies aménagées et emblavées (ha)</t>
    </r>
  </si>
  <si>
    <r>
      <t>12.</t>
    </r>
    <r>
      <rPr>
        <sz val="7"/>
        <color theme="1"/>
        <rFont val="Times New Roman"/>
        <family val="1"/>
      </rPr>
      <t xml:space="preserve">    </t>
    </r>
    <r>
      <rPr>
        <sz val="11"/>
        <color theme="1"/>
        <rFont val="Calibri"/>
        <family val="2"/>
        <scheme val="minor"/>
      </rPr>
      <t>Linéaire de piste réalisé (kmL),</t>
    </r>
  </si>
  <si>
    <r>
      <t>13.</t>
    </r>
    <r>
      <rPr>
        <sz val="7"/>
        <color theme="1"/>
        <rFont val="Times New Roman"/>
        <family val="1"/>
      </rPr>
      <t xml:space="preserve">    </t>
    </r>
    <r>
      <rPr>
        <sz val="11"/>
        <color theme="1"/>
        <rFont val="Calibri"/>
        <family val="2"/>
        <scheme val="minor"/>
      </rPr>
      <t>Linéaire de piste réhabilité (kmL)</t>
    </r>
  </si>
  <si>
    <r>
      <t>2.</t>
    </r>
    <r>
      <rPr>
        <sz val="7"/>
        <color theme="1"/>
        <rFont val="Times New Roman"/>
        <family val="1"/>
      </rPr>
      <t>  S</t>
    </r>
    <r>
      <rPr>
        <sz val="11"/>
        <color theme="1"/>
        <rFont val="Calibri"/>
        <family val="2"/>
        <scheme val="minor"/>
      </rPr>
      <t>uperficie des infrastructures piscicoles (bassins, enclos, étangs, bacs hors sol, cages flottantes) en exploitation</t>
    </r>
  </si>
  <si>
    <r>
      <t>3.</t>
    </r>
    <r>
      <rPr>
        <sz val="7"/>
        <color theme="1"/>
        <rFont val="Times New Roman"/>
        <family val="1"/>
      </rPr>
      <t>  P</t>
    </r>
    <r>
      <rPr>
        <sz val="11"/>
        <color theme="1"/>
        <rFont val="Calibri"/>
        <family val="2"/>
        <scheme val="minor"/>
      </rPr>
      <t>roduction (kg) moyenne par infrastructures piscicole</t>
    </r>
  </si>
  <si>
    <r>
      <t>4.</t>
    </r>
    <r>
      <rPr>
        <sz val="7"/>
        <color theme="1"/>
        <rFont val="Times New Roman"/>
        <family val="1"/>
      </rPr>
      <t>   </t>
    </r>
    <r>
      <rPr>
        <sz val="11"/>
        <color theme="1"/>
        <rFont val="Calibri"/>
        <family val="2"/>
        <scheme val="minor"/>
      </rPr>
      <t>Nombre de pisciculteurs formateurs formés ou recyclés,</t>
    </r>
  </si>
  <si>
    <r>
      <t>5.</t>
    </r>
    <r>
      <rPr>
        <sz val="7"/>
        <color theme="1"/>
        <rFont val="Times New Roman"/>
        <family val="1"/>
      </rPr>
      <t>  </t>
    </r>
    <r>
      <rPr>
        <sz val="11"/>
        <color theme="1"/>
        <rFont val="Calibri"/>
        <family val="2"/>
        <scheme val="minor"/>
      </rPr>
      <t>Nombre de pisciculteurs formés</t>
    </r>
  </si>
  <si>
    <r>
      <t>6.</t>
    </r>
    <r>
      <rPr>
        <sz val="7"/>
        <color theme="1"/>
        <rFont val="Times New Roman"/>
        <family val="1"/>
      </rPr>
      <t>  </t>
    </r>
    <r>
      <rPr>
        <sz val="11"/>
        <color theme="1"/>
        <rFont val="Calibri"/>
        <family val="2"/>
        <scheme val="minor"/>
      </rPr>
      <t>Volume des exportations de produits de l’aquaculture</t>
    </r>
  </si>
  <si>
    <r>
      <t>7.</t>
    </r>
    <r>
      <rPr>
        <sz val="7"/>
        <color theme="1"/>
        <rFont val="Times New Roman"/>
        <family val="1"/>
      </rPr>
      <t>  </t>
    </r>
    <r>
      <rPr>
        <sz val="11"/>
        <color theme="1"/>
        <rFont val="Calibri"/>
        <family val="2"/>
        <scheme val="minor"/>
      </rPr>
      <t>Nombre de certificats d’expédition</t>
    </r>
  </si>
  <si>
    <t>OBSERVATIONS/
DIFFICULTES/RECOMMANDATIONS</t>
  </si>
  <si>
    <t>Codes
(Voir PTA/B)</t>
  </si>
  <si>
    <t xml:space="preserve">Structure : </t>
  </si>
  <si>
    <t>Projet:</t>
  </si>
  <si>
    <t xml:space="preserve">Période  : </t>
  </si>
  <si>
    <t>OS3</t>
  </si>
  <si>
    <t>RESULTATS OBTENUS ET EFFETS INDUITS</t>
  </si>
  <si>
    <t>BONNES PRATIQUES ET LECONS APPRISES</t>
  </si>
  <si>
    <t>Personne concernée:</t>
  </si>
  <si>
    <t xml:space="preserve">Coût </t>
  </si>
  <si>
    <t>Activités transversales</t>
  </si>
  <si>
    <t>IGD/Care Bénin Togo</t>
  </si>
  <si>
    <t>Elaboration des TDR</t>
  </si>
  <si>
    <t>Préparation technique</t>
  </si>
  <si>
    <t>Chaîne des résultats</t>
  </si>
  <si>
    <t>A.3.2</t>
  </si>
  <si>
    <t>Cout total</t>
  </si>
  <si>
    <t>TAUX D'EXECUTION TACHE</t>
  </si>
  <si>
    <t>Tableau d'évaluation du Plan de Travail Annuel 3 à mi-parcours /PRLFP</t>
  </si>
  <si>
    <t>Mise en œuvre de l’activité</t>
  </si>
  <si>
    <t>Séance de cadrage</t>
  </si>
  <si>
    <t>A.0.6</t>
  </si>
  <si>
    <t>A.0.7</t>
  </si>
  <si>
    <t>Sélection du prestataire</t>
  </si>
  <si>
    <t>Poid (%)</t>
  </si>
  <si>
    <t>A.2.5</t>
  </si>
  <si>
    <t>A.3.8</t>
  </si>
  <si>
    <t>Elaboration du rapport d'activité</t>
  </si>
  <si>
    <t>Elaboration des rapports d'activités</t>
  </si>
  <si>
    <t>NIVEAU D'EXECUTION / POURCENTAGE D'ACHEVEMENTS</t>
  </si>
  <si>
    <t>Préparation technique des sous activités</t>
  </si>
  <si>
    <t xml:space="preserve">Taux d'éxcution financière </t>
  </si>
  <si>
    <t>Renforcement et Appui pour des Partis Politiques Inclusifs et Démocratiques (RAPPID)</t>
  </si>
  <si>
    <t>TONOUKOUEN Véronique</t>
  </si>
  <si>
    <t>A.0.5</t>
  </si>
  <si>
    <t>Mise en place du Comité de suivi du programme et ateliers de planification et de revue semestriels et annuels </t>
  </si>
  <si>
    <t>Mission de suivi évaluation externe et assurance qualité NIMD Pays-Bas</t>
  </si>
  <si>
    <t>A.0.8</t>
  </si>
  <si>
    <t>Evaluations externes, à mi-parcours et finale</t>
  </si>
  <si>
    <t>A.0.9</t>
  </si>
  <si>
    <t>Coûts d'audit/vérification des dépenses</t>
  </si>
  <si>
    <t>A.0.10</t>
  </si>
  <si>
    <t>Actions de visibilité</t>
  </si>
  <si>
    <t>Résultat 1 : Les partis politiques sont plus inclusifs, plus attractifs, plus représentatifs et performants.</t>
  </si>
  <si>
    <t>A1.2</t>
  </si>
  <si>
    <t xml:space="preserve">Appui dans l'élaboration des outils de fonctionnement: Plan stratégique, Plan de Communication, Plan de formation, et autres outils spécifiques </t>
  </si>
  <si>
    <t>Appui à la mise en place des pôles de compétences de formateurs au sein des partis (formation des formateurs, divers appuis écoles des partis politiques)</t>
  </si>
  <si>
    <t>Appui aux initiatives de redevabilité et d’interaction avec les militant(e)s à la base des partis et accompagnement dans la mise en œuvre des programmes d’activités et Plans de Travail Annuels des partis</t>
  </si>
  <si>
    <t>Création et fonctionnement d’une école multipartite de la démocratie</t>
  </si>
  <si>
    <t>A.1.8</t>
  </si>
  <si>
    <t xml:space="preserve">Création des espaces débat élu/ citoyens (cafés politiques) </t>
  </si>
  <si>
    <t>Résultat 2 : L’environnement partisan et électoral béninois est favorable au rayonnement et à l’action efficace des partis politiques.</t>
  </si>
  <si>
    <t xml:space="preserve">Accompagner la CENA dans la formation et l’accompagnement des partis politiques dans le cadre des processus électoraux </t>
  </si>
  <si>
    <t xml:space="preserve">Voyages d’échanges et de partage d'expériences institutions et Partis Politiques </t>
  </si>
  <si>
    <t>Colloques scientifiques et recherche-action (assortis de publication)</t>
  </si>
  <si>
    <t>A.2.9</t>
  </si>
  <si>
    <t>Résultat 3 : Le dialogue interpartis est devenu un outil de prévention et règlement des crises politiques au Bénin</t>
  </si>
  <si>
    <t>A.3.1</t>
  </si>
  <si>
    <t>Renforcement des capacités des responsables de partis politiques et d’Institutions de la République sur les techniques et principes du dialogue interpartis et les thématiques connexes</t>
  </si>
  <si>
    <t>Mise en place et fonctionnement de la plateforme permanente de dialogue interpartis du Bénin et appui au fonctionnement de son secrétariat permanent.</t>
  </si>
  <si>
    <t>A.3.3</t>
  </si>
  <si>
    <t>Suivi des initiatives issues des résolutions des processus de dialogue interpartis de la plateforme</t>
  </si>
  <si>
    <t>A.3.5.</t>
  </si>
  <si>
    <t>Initiative  ‘’La Conférence des élus’’ dans les communes à Statut particulier</t>
  </si>
  <si>
    <t>A.3.6</t>
  </si>
  <si>
    <t>Les Caucus multipartites des dirigeants (ou responsables) politiques</t>
  </si>
  <si>
    <t>A1.4</t>
  </si>
  <si>
    <t>A1.5</t>
  </si>
  <si>
    <t>A1.6</t>
  </si>
  <si>
    <t xml:space="preserve">Poursuite de l'appui aux partis  politiques, prioritairement ceux  n'ayant pas encore été dôtés d'outils, dans le cadre de l'élaboration de leurs outils de gouvernance interne </t>
  </si>
  <si>
    <t>Mission de suivi évaluation interne périodique et de mis en œuvre du programme (Deux missions )</t>
  </si>
  <si>
    <t>Elaboration des TDRs</t>
  </si>
  <si>
    <t xml:space="preserve">Soumission du rapport </t>
  </si>
  <si>
    <t xml:space="preserve">Elaboration du rapport </t>
  </si>
  <si>
    <t>A.0.14</t>
  </si>
  <si>
    <t>A.1.9</t>
  </si>
  <si>
    <t xml:space="preserve">Appui aux partis politiques pour la construction de bases de données consolidées et modernes (nouvelle activité) </t>
  </si>
  <si>
    <t>Point de Travail grand popo</t>
  </si>
  <si>
    <t xml:space="preserve">Cadre de dialogue Partis d'opposition </t>
  </si>
  <si>
    <t xml:space="preserve">Soumission des ligens directrice et de reglement intérieur </t>
  </si>
  <si>
    <t>Séances périodiques de travail avec les partis politiques (nouvelle activité)</t>
  </si>
  <si>
    <t>Appui au Ministères sectoriels dans leurs rôles et missions dans le système partisan et le système électoral (Nouvelle activité)</t>
  </si>
  <si>
    <t>Mise en œuvre de la première mission</t>
  </si>
  <si>
    <t>Mise en œuvre de la deuxième mission</t>
  </si>
  <si>
    <t>Préparation techniques des missions</t>
  </si>
  <si>
    <t>Mise en œuvre des missions de suivi</t>
  </si>
  <si>
    <t>Elaboration du rapport d'audit</t>
  </si>
  <si>
    <t>Mise en exécution du plan de Communication</t>
  </si>
  <si>
    <t>Rapport d'activités</t>
  </si>
  <si>
    <t>Mise en œuvre du suivi périodique avec les partis</t>
  </si>
  <si>
    <t>Formation des Commissaires aux comptes et comptables des partis sur le nouveau système comptable en vigueur</t>
  </si>
  <si>
    <t>Appui aux partis dans l'élaboration de leur bilan d'ouverture</t>
  </si>
  <si>
    <t>Elaboration du rapport d'activités</t>
  </si>
  <si>
    <t xml:space="preserve"> Formation des directeurs des écoles des partis politiques sur des thématiques comme l'élaboration de curriculum de formation </t>
  </si>
  <si>
    <t>Appui aux initiatives de formation des partis politiques</t>
  </si>
  <si>
    <t xml:space="preserve"> Mise à disposition d'experts pour les appuyer dans le cadre des écoles de parti (conception des outils de fonctionnement des écoles)  </t>
  </si>
  <si>
    <t>Elaboration du rapport</t>
  </si>
  <si>
    <t>Appuis aux PTA de 10/12 partis politiques</t>
  </si>
  <si>
    <t>Elaboration de rapport</t>
  </si>
  <si>
    <t>Collecte des PTA actualisés</t>
  </si>
  <si>
    <t>Sélection des bénéficiaires des écoles</t>
  </si>
  <si>
    <t>Organisation des sessions de formation et des cafés politiques inter-sessions</t>
  </si>
  <si>
    <t>Participation à la Gaani</t>
  </si>
  <si>
    <t xml:space="preserve">Organisation de la visite des institutions </t>
  </si>
  <si>
    <t>Organisation de la cérémonie de sortie des bénéficiaires</t>
  </si>
  <si>
    <t>Production de rapport</t>
  </si>
  <si>
    <t>Processus de sélection de la promotion 2025</t>
  </si>
  <si>
    <t>Mise en place et animation du réseau des alumnis</t>
  </si>
  <si>
    <t xml:space="preserve">Mise en œuvre de l'activité </t>
  </si>
  <si>
    <t>Organisation des 03 sessions par zones</t>
  </si>
  <si>
    <t xml:space="preserve"> Appui à l'organisation de la formation des cadres de la Commission Electorale Nationale Autonome sur la rédaction administrative</t>
  </si>
  <si>
    <t>Appui à l'organisation de la formation des cadres de la Commission Electorale Nationale Autonome sur la déontologie administrative</t>
  </si>
  <si>
    <t xml:space="preserve">Elaboration de rapport </t>
  </si>
  <si>
    <t>Appui à l'organisation par la CENA du lancement du rapport de suivi de contrôle de l'existence fonctionnelle des partis politiques.</t>
  </si>
  <si>
    <t>Appui à l'organisation d'une formation certifiante Certified Secured Compter Used (CSCU)</t>
  </si>
  <si>
    <t>Faciliter le renforcement des capacités de la Commission Electorale Nationale Autonome (Conseil Electoral et Direction Générale des Elections)</t>
  </si>
  <si>
    <t>Voyage d'apprentissage de bonnes pratiques pour les partis politiques et les institutions de la République</t>
  </si>
  <si>
    <t xml:space="preserve">Atelier de synthèse et de capitalisation à Cotonou   </t>
  </si>
  <si>
    <t>Appui à l'organisation du Renforcement de capacités des cadres de la Direction des Partis Politiques et des Affaires Electorales (DPPAE) du Ministère de l'Intérieur et de la Sécurité Publique sur les mécanismes et outils d’encadrement des partis politiques, les principes électoraux et sécurité des élections au Bénin.</t>
  </si>
  <si>
    <t>Appui en cours au premier  atelier de réflexion avec les parties prenantes (internes et externes au MISP) à l’organisation des élections, sur la création d’un cadre de concertation et d’évaluation du dispositif sécuritaire des élections..</t>
  </si>
  <si>
    <t xml:space="preserve"> Appuis techniques sur cinq autres activités</t>
  </si>
  <si>
    <t xml:space="preserve">Renforcement des capacités des responsables de partis politiques </t>
  </si>
  <si>
    <t xml:space="preserve">Renforcement des capacités des responsables d’Institutions de la République sur les techniques </t>
  </si>
  <si>
    <t xml:space="preserve">Mise en œuvre des initiatives de l'activité </t>
  </si>
  <si>
    <t xml:space="preserve">Elaboration des TDRs </t>
  </si>
  <si>
    <t>Mise en ouevre du colloque</t>
  </si>
  <si>
    <t>Préparation technique du colloque</t>
  </si>
  <si>
    <t>Elaboration du rapport de l'activité</t>
  </si>
  <si>
    <t>Divers appui</t>
  </si>
  <si>
    <t>Atelier de planification</t>
  </si>
  <si>
    <t>Réuinion du comité de concertation</t>
  </si>
  <si>
    <t xml:space="preserve">Taux d'éxecution Physique </t>
  </si>
  <si>
    <t>Activités programmées (Activités planifiées et réalisées, activités planifiées et en cours, activités planifiées non réalisées )</t>
  </si>
  <si>
    <t>Janvier-Décembre 2024</t>
  </si>
  <si>
    <t>TAUX D'EXECUTION PAR  ACTIVITE /RESULATS  GLOBAL</t>
  </si>
  <si>
    <t>EN COURS / INACHEVEE</t>
  </si>
  <si>
    <t xml:space="preserve">Mise en ouevre du </t>
  </si>
  <si>
    <t xml:space="preserve">Mise en ouevre dans 01 communes </t>
  </si>
  <si>
    <t xml:space="preserve">Mise en ouevre dans 02 communes </t>
  </si>
  <si>
    <t xml:space="preserve">Mise en ouevre dans 03 communes </t>
  </si>
  <si>
    <t>Iniatives 1</t>
  </si>
  <si>
    <t>Iniatives 2</t>
  </si>
  <si>
    <t>Irapport</t>
  </si>
  <si>
    <t>Divers appui 1</t>
  </si>
  <si>
    <t>Divers appui 2</t>
  </si>
  <si>
    <t>A2.1</t>
  </si>
  <si>
    <t>A2.2</t>
  </si>
  <si>
    <t>TEP Resulats 1</t>
  </si>
  <si>
    <t>TEP Resulats 2</t>
  </si>
  <si>
    <t>TEP Resulats 3</t>
  </si>
  <si>
    <t>TOTAL</t>
  </si>
  <si>
    <t xml:space="preserve">TAUX D'EXECUTION PHYSIQUE GLOBAL DE RAPPID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</si>
</sst>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6" x14ac:knownFonts="1">
    <font>
      <sz val="11"/>
      <color theme="1"/>
      <name val="Calibri"/>
      <family val="2"/>
      <scheme val="minor"/>
    </font>
    <font>
      <b/>
      <sz val="11"/>
      <color theme="1"/>
      <name val="Calibri"/>
      <family val="2"/>
      <scheme val="minor"/>
    </font>
    <font>
      <b/>
      <u/>
      <sz val="14"/>
      <color rgb="FF00B0F0"/>
      <name val="Calibri"/>
      <family val="2"/>
      <scheme val="minor"/>
    </font>
    <font>
      <b/>
      <sz val="14"/>
      <color theme="1"/>
      <name val="Calibri"/>
      <family val="2"/>
      <scheme val="minor"/>
    </font>
    <font>
      <b/>
      <sz val="12"/>
      <color theme="1"/>
      <name val="Calibri"/>
      <family val="2"/>
      <scheme val="minor"/>
    </font>
    <font>
      <sz val="10"/>
      <color theme="1"/>
      <name val="Calibri"/>
      <family val="2"/>
      <scheme val="minor"/>
    </font>
    <font>
      <sz val="7"/>
      <color theme="1"/>
      <name val="Times New Roman"/>
      <family val="1"/>
    </font>
    <font>
      <b/>
      <sz val="13"/>
      <color theme="1"/>
      <name val="Calibri"/>
      <family val="2"/>
      <scheme val="minor"/>
    </font>
    <font>
      <sz val="11"/>
      <color theme="1"/>
      <name val="Calibri"/>
      <family val="2"/>
      <scheme val="minor"/>
    </font>
    <font>
      <sz val="11"/>
      <color rgb="FFFF0000"/>
      <name val="Calibri"/>
      <family val="2"/>
      <scheme val="minor"/>
    </font>
    <font>
      <sz val="10"/>
      <color theme="1"/>
      <name val="Trebuchet MS"/>
      <family val="2"/>
    </font>
    <font>
      <sz val="12"/>
      <color theme="1"/>
      <name val="Calibri"/>
      <family val="2"/>
      <scheme val="minor"/>
    </font>
    <font>
      <b/>
      <sz val="10"/>
      <color rgb="FFFF0000"/>
      <name val="Calibri"/>
      <family val="2"/>
      <scheme val="minor"/>
    </font>
    <font>
      <vertAlign val="subscript"/>
      <sz val="10"/>
      <color theme="1"/>
      <name val="Calibri"/>
      <family val="2"/>
      <scheme val="minor"/>
    </font>
    <font>
      <sz val="10"/>
      <name val="Calibri"/>
      <family val="2"/>
      <scheme val="minor"/>
    </font>
    <font>
      <b/>
      <sz val="10"/>
      <color theme="1"/>
      <name val="Calibri"/>
      <family val="2"/>
      <scheme val="minor"/>
    </font>
    <font>
      <sz val="14"/>
      <color theme="1"/>
      <name val="Calibri"/>
      <family val="2"/>
      <scheme val="minor"/>
    </font>
    <font>
      <sz val="7"/>
      <color theme="1"/>
      <name val="Calibri"/>
      <family val="2"/>
      <scheme val="minor"/>
    </font>
    <font>
      <sz val="8"/>
      <name val="Arial"/>
      <family val="2"/>
    </font>
    <font>
      <sz val="8"/>
      <name val="Calibri"/>
      <family val="2"/>
      <scheme val="minor"/>
    </font>
    <font>
      <b/>
      <sz val="16"/>
      <color theme="1"/>
      <name val="Tw Cen MT"/>
      <family val="2"/>
    </font>
    <font>
      <b/>
      <i/>
      <sz val="16"/>
      <color theme="1"/>
      <name val="Tw Cen MT"/>
      <family val="2"/>
    </font>
    <font>
      <b/>
      <sz val="18"/>
      <color theme="1"/>
      <name val="Tw Cen MT"/>
      <family val="2"/>
    </font>
    <font>
      <b/>
      <sz val="20"/>
      <color theme="1"/>
      <name val="Tw Cen MT"/>
      <family val="2"/>
    </font>
    <font>
      <b/>
      <i/>
      <u/>
      <sz val="20"/>
      <color theme="1"/>
      <name val="Tw Cen MT"/>
      <family val="2"/>
    </font>
    <font>
      <b/>
      <sz val="18"/>
      <color theme="1"/>
      <name val="Calibri"/>
      <family val="2"/>
      <scheme val="minor"/>
    </font>
    <font>
      <sz val="16"/>
      <color theme="1"/>
      <name val="Tw Cen MT"/>
      <family val="2"/>
    </font>
    <font>
      <b/>
      <sz val="16"/>
      <name val="Tw Cen MT"/>
      <family val="2"/>
    </font>
    <font>
      <sz val="16"/>
      <name val="Tw Cen MT"/>
      <family val="2"/>
    </font>
    <font>
      <b/>
      <i/>
      <sz val="16"/>
      <name val="Tw Cen MT"/>
      <family val="2"/>
    </font>
    <font>
      <i/>
      <sz val="16"/>
      <color theme="1"/>
      <name val="Tw Cen MT"/>
      <family val="2"/>
    </font>
    <font>
      <i/>
      <sz val="16"/>
      <name val="Tw Cen MT"/>
      <family val="2"/>
    </font>
    <font>
      <i/>
      <sz val="10"/>
      <color theme="1"/>
      <name val="Trebuchet MS"/>
      <family val="2"/>
    </font>
    <font>
      <i/>
      <sz val="11"/>
      <color theme="1"/>
      <name val="Calibri"/>
      <family val="2"/>
      <scheme val="minor"/>
    </font>
    <font>
      <i/>
      <sz val="14"/>
      <color theme="1"/>
      <name val="Calibri"/>
      <family val="2"/>
      <scheme val="minor"/>
    </font>
    <font>
      <b/>
      <sz val="24"/>
      <color theme="0"/>
      <name val="Tw Cen MT"/>
      <family val="2"/>
    </font>
  </fonts>
  <fills count="18">
    <fill>
      <patternFill patternType="none"/>
    </fill>
    <fill>
      <patternFill patternType="gray125"/>
    </fill>
    <fill>
      <patternFill patternType="solid">
        <fgColor rgb="FFDBE5F1"/>
        <bgColor indexed="64"/>
      </patternFill>
    </fill>
    <fill>
      <patternFill patternType="lightTrellis"/>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8" fillId="0" borderId="0"/>
    <xf numFmtId="0" fontId="18" fillId="0" borderId="0"/>
    <xf numFmtId="41" fontId="8" fillId="0" borderId="0" applyFont="0" applyFill="0" applyBorder="0" applyAlignment="0" applyProtection="0"/>
    <xf numFmtId="9" fontId="8" fillId="0" borderId="0" applyFont="0" applyFill="0" applyBorder="0" applyAlignment="0" applyProtection="0"/>
  </cellStyleXfs>
  <cellXfs count="296">
    <xf numFmtId="0" fontId="0" fillId="0" borderId="0" xfId="0"/>
    <xf numFmtId="0" fontId="2" fillId="0" borderId="0" xfId="0" applyFont="1" applyAlignment="1">
      <alignment horizontal="center" vertical="center"/>
    </xf>
    <xf numFmtId="0" fontId="3" fillId="0" borderId="0" xfId="0" applyFont="1"/>
    <xf numFmtId="0" fontId="1" fillId="2" borderId="13" xfId="0" applyFont="1" applyFill="1" applyBorder="1" applyAlignment="1">
      <alignment horizontal="center" vertical="center" wrapText="1"/>
    </xf>
    <xf numFmtId="0" fontId="1" fillId="0" borderId="6" xfId="0" applyFont="1" applyBorder="1" applyAlignment="1">
      <alignment vertical="center" wrapText="1"/>
    </xf>
    <xf numFmtId="0" fontId="0" fillId="0" borderId="6" xfId="0" applyBorder="1" applyAlignment="1">
      <alignment vertical="center" wrapText="1"/>
    </xf>
    <xf numFmtId="0" fontId="1" fillId="0" borderId="10" xfId="0" applyFont="1" applyBorder="1" applyAlignment="1">
      <alignment vertical="center" wrapText="1"/>
    </xf>
    <xf numFmtId="0" fontId="0" fillId="0" borderId="10" xfId="0" applyBorder="1" applyAlignment="1">
      <alignment vertical="center" wrapText="1"/>
    </xf>
    <xf numFmtId="0" fontId="1" fillId="0" borderId="14" xfId="0" applyFont="1" applyBorder="1" applyAlignment="1">
      <alignment vertical="center" wrapText="1"/>
    </xf>
    <xf numFmtId="0" fontId="0" fillId="0" borderId="14" xfId="0" applyBorder="1" applyAlignment="1">
      <alignment vertical="center" wrapText="1"/>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Alignment="1" applyProtection="1">
      <alignment vertical="center"/>
      <protection locked="0"/>
    </xf>
    <xf numFmtId="0" fontId="10" fillId="0" borderId="18" xfId="0" applyFont="1" applyBorder="1" applyAlignment="1" applyProtection="1">
      <alignment horizontal="left" vertical="center" wrapText="1"/>
      <protection locked="0"/>
    </xf>
    <xf numFmtId="0" fontId="5" fillId="0" borderId="1" xfId="0" applyFont="1" applyBorder="1" applyAlignment="1">
      <alignment horizontal="justify" vertical="center"/>
    </xf>
    <xf numFmtId="0" fontId="5" fillId="0" borderId="3" xfId="0" applyFont="1" applyBorder="1" applyAlignment="1">
      <alignment vertical="center" wrapText="1"/>
    </xf>
    <xf numFmtId="0" fontId="5" fillId="0" borderId="1" xfId="0" applyFont="1" applyBorder="1" applyAlignment="1">
      <alignment horizontal="justify"/>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xf>
    <xf numFmtId="0" fontId="5" fillId="0" borderId="5"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xf numFmtId="0" fontId="12" fillId="0" borderId="1" xfId="0" applyFont="1" applyBorder="1"/>
    <xf numFmtId="0" fontId="5" fillId="0" borderId="1" xfId="0" applyFont="1" applyBorder="1" applyAlignment="1">
      <alignment horizontal="justify" wrapText="1"/>
    </xf>
    <xf numFmtId="0" fontId="5" fillId="0" borderId="3" xfId="0" applyFont="1" applyBorder="1" applyAlignment="1">
      <alignment horizontal="center"/>
    </xf>
    <xf numFmtId="0" fontId="7" fillId="0" borderId="0" xfId="0" applyFont="1" applyAlignment="1">
      <alignment horizontal="left" vertical="center"/>
    </xf>
    <xf numFmtId="0" fontId="7" fillId="0" borderId="0" xfId="0" applyFont="1"/>
    <xf numFmtId="0" fontId="1" fillId="0" borderId="1" xfId="0" applyFont="1" applyBorder="1" applyAlignment="1">
      <alignment vertical="center" wrapText="1"/>
    </xf>
    <xf numFmtId="0" fontId="4" fillId="0" borderId="0" xfId="0" applyFont="1" applyAlignment="1">
      <alignment horizontal="left" vertical="center"/>
    </xf>
    <xf numFmtId="0" fontId="4" fillId="0" borderId="0" xfId="0" applyFont="1"/>
    <xf numFmtId="0" fontId="1" fillId="0" borderId="0" xfId="0" applyFont="1"/>
    <xf numFmtId="0" fontId="1" fillId="0" borderId="1" xfId="0"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1" xfId="0" applyBorder="1"/>
    <xf numFmtId="0" fontId="5" fillId="0" borderId="0" xfId="0" applyFont="1" applyAlignment="1">
      <alignment horizontal="justify"/>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justify"/>
    </xf>
    <xf numFmtId="0" fontId="14" fillId="0" borderId="1" xfId="0" applyFont="1" applyBorder="1" applyAlignment="1">
      <alignment horizontal="left" vertical="center" wrapText="1"/>
    </xf>
    <xf numFmtId="0" fontId="14" fillId="0" borderId="1" xfId="0" applyFont="1" applyBorder="1" applyAlignment="1">
      <alignment horizontal="justify"/>
    </xf>
    <xf numFmtId="0" fontId="5" fillId="0" borderId="0" xfId="0" applyFont="1"/>
    <xf numFmtId="0" fontId="15" fillId="0" borderId="0" xfId="0" applyFont="1" applyAlignment="1">
      <alignment horizontal="left" vertical="center"/>
    </xf>
    <xf numFmtId="0" fontId="15" fillId="0" borderId="0" xfId="0" applyFont="1" applyAlignment="1">
      <alignment horizontal="justify"/>
    </xf>
    <xf numFmtId="0" fontId="16" fillId="0" borderId="1" xfId="0" applyFont="1" applyBorder="1" applyAlignment="1">
      <alignment wrapText="1"/>
    </xf>
    <xf numFmtId="0" fontId="0" fillId="0" borderId="3" xfId="0" applyBorder="1"/>
    <xf numFmtId="0" fontId="0" fillId="0" borderId="4" xfId="0" applyBorder="1"/>
    <xf numFmtId="0" fontId="0" fillId="0" borderId="5" xfId="0" applyBorder="1"/>
    <xf numFmtId="0" fontId="5" fillId="0" borderId="1" xfId="0" applyFont="1" applyBorder="1" applyAlignment="1">
      <alignment vertical="center"/>
    </xf>
    <xf numFmtId="0" fontId="4" fillId="3" borderId="1" xfId="0" applyFont="1" applyFill="1" applyBorder="1" applyAlignment="1" applyProtection="1">
      <alignment vertical="center"/>
      <protection locked="0"/>
    </xf>
    <xf numFmtId="0" fontId="11" fillId="0" borderId="18" xfId="0" applyFont="1" applyBorder="1" applyAlignment="1" applyProtection="1">
      <alignment horizontal="center" vertical="center"/>
      <protection locked="0"/>
    </xf>
    <xf numFmtId="0" fontId="0" fillId="4" borderId="0" xfId="0" applyFill="1" applyAlignment="1" applyProtection="1">
      <alignment vertical="center"/>
      <protection locked="0"/>
    </xf>
    <xf numFmtId="10" fontId="0" fillId="0" borderId="0" xfId="0" applyNumberFormat="1" applyAlignment="1" applyProtection="1">
      <alignment horizontal="center" vertical="center"/>
      <protection locked="0"/>
    </xf>
    <xf numFmtId="0" fontId="10" fillId="0" borderId="18" xfId="0" applyFont="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22" fillId="14" borderId="3" xfId="0" applyFont="1" applyFill="1" applyBorder="1" applyAlignment="1" applyProtection="1">
      <alignment horizontal="center" vertical="center" wrapText="1"/>
      <protection locked="0"/>
    </xf>
    <xf numFmtId="0" fontId="22" fillId="14" borderId="20" xfId="0" applyFont="1" applyFill="1" applyBorder="1" applyAlignment="1" applyProtection="1">
      <alignment horizontal="center" vertical="center"/>
      <protection locked="0"/>
    </xf>
    <xf numFmtId="10" fontId="22" fillId="14" borderId="20" xfId="0" applyNumberFormat="1" applyFont="1" applyFill="1" applyBorder="1" applyAlignment="1" applyProtection="1">
      <alignment horizontal="center" vertical="center"/>
      <protection locked="0"/>
    </xf>
    <xf numFmtId="0" fontId="22" fillId="14" borderId="5"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vertical="center"/>
      <protection locked="0"/>
    </xf>
    <xf numFmtId="0" fontId="22" fillId="9" borderId="1" xfId="0" applyFont="1" applyFill="1" applyBorder="1" applyAlignment="1" applyProtection="1">
      <alignment horizontal="center" vertical="center" wrapText="1"/>
      <protection locked="0"/>
    </xf>
    <xf numFmtId="10" fontId="22" fillId="14" borderId="5" xfId="0" applyNumberFormat="1" applyFont="1" applyFill="1" applyBorder="1" applyAlignment="1" applyProtection="1">
      <alignment horizontal="center" vertical="center" wrapText="1"/>
      <protection locked="0"/>
    </xf>
    <xf numFmtId="0" fontId="23" fillId="0" borderId="0" xfId="0" applyFont="1" applyAlignment="1" applyProtection="1">
      <alignment vertical="center"/>
      <protection locked="0"/>
    </xf>
    <xf numFmtId="0" fontId="23" fillId="0" borderId="0" xfId="0" applyFont="1" applyAlignment="1" applyProtection="1">
      <alignment horizontal="center" vertical="center"/>
      <protection locked="0"/>
    </xf>
    <xf numFmtId="10" fontId="23" fillId="0" borderId="0" xfId="0" applyNumberFormat="1"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6" fillId="0" borderId="1" xfId="0" applyFont="1" applyBorder="1" applyAlignment="1" applyProtection="1">
      <alignment vertical="center"/>
      <protection locked="0"/>
    </xf>
    <xf numFmtId="0" fontId="21" fillId="0" borderId="1" xfId="0" applyFont="1" applyBorder="1" applyAlignment="1">
      <alignment horizontal="center" vertical="center"/>
    </xf>
    <xf numFmtId="0" fontId="26" fillId="0" borderId="18" xfId="0" applyFont="1" applyBorder="1" applyAlignment="1" applyProtection="1">
      <alignment horizontal="left" vertical="center" wrapText="1"/>
      <protection locked="0"/>
    </xf>
    <xf numFmtId="0" fontId="26" fillId="0" borderId="18" xfId="0" applyFont="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0" fontId="26" fillId="0" borderId="1"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10" fontId="26" fillId="0" borderId="18" xfId="0" applyNumberFormat="1" applyFont="1" applyBorder="1" applyAlignment="1" applyProtection="1">
      <alignment horizontal="center" vertical="center"/>
      <protection locked="0"/>
    </xf>
    <xf numFmtId="0" fontId="21" fillId="0" borderId="1" xfId="0" applyFont="1" applyBorder="1" applyAlignment="1">
      <alignment horizontal="center"/>
    </xf>
    <xf numFmtId="0" fontId="20" fillId="12" borderId="1" xfId="0" applyFont="1" applyFill="1" applyBorder="1" applyAlignment="1">
      <alignment horizontal="left" vertical="top" wrapText="1"/>
    </xf>
    <xf numFmtId="0" fontId="20" fillId="12" borderId="1" xfId="0" applyFont="1" applyFill="1" applyBorder="1" applyAlignment="1">
      <alignment horizontal="center" vertical="top" wrapText="1"/>
    </xf>
    <xf numFmtId="9" fontId="27" fillId="13" borderId="1" xfId="0" applyNumberFormat="1" applyFont="1" applyFill="1" applyBorder="1" applyAlignment="1">
      <alignment horizontal="left" vertical="top" wrapText="1"/>
    </xf>
    <xf numFmtId="9" fontId="27" fillId="13" borderId="1" xfId="4" applyFont="1" applyFill="1" applyBorder="1" applyAlignment="1">
      <alignment horizontal="center" vertical="center" wrapText="1"/>
    </xf>
    <xf numFmtId="0" fontId="20" fillId="4" borderId="1" xfId="0" applyFont="1" applyFill="1" applyBorder="1" applyAlignment="1">
      <alignment horizontal="center"/>
    </xf>
    <xf numFmtId="0" fontId="28" fillId="4" borderId="1" xfId="0" applyFont="1" applyFill="1" applyBorder="1" applyAlignment="1">
      <alignment vertical="center" wrapText="1"/>
    </xf>
    <xf numFmtId="41" fontId="20" fillId="4" borderId="18" xfId="3" applyFont="1" applyFill="1" applyBorder="1" applyAlignment="1">
      <alignment horizontal="center" vertical="center"/>
    </xf>
    <xf numFmtId="9" fontId="26" fillId="0" borderId="18" xfId="0" applyNumberFormat="1" applyFont="1" applyBorder="1" applyAlignment="1" applyProtection="1">
      <alignment horizontal="center" vertical="center"/>
      <protection locked="0"/>
    </xf>
    <xf numFmtId="0" fontId="27" fillId="4" borderId="1" xfId="0" applyFont="1" applyFill="1" applyBorder="1" applyAlignment="1">
      <alignment horizontal="left" vertical="top" wrapText="1"/>
    </xf>
    <xf numFmtId="0" fontId="28" fillId="0" borderId="1" xfId="0" applyFont="1" applyBorder="1" applyAlignment="1">
      <alignment vertical="center" wrapText="1"/>
    </xf>
    <xf numFmtId="9" fontId="27" fillId="13" borderId="1" xfId="0" applyNumberFormat="1" applyFont="1" applyFill="1" applyBorder="1" applyAlignment="1">
      <alignment horizontal="left" vertical="center" wrapText="1"/>
    </xf>
    <xf numFmtId="9" fontId="27" fillId="13" borderId="1" xfId="4" applyFont="1" applyFill="1" applyBorder="1" applyAlignment="1">
      <alignment horizontal="left" vertical="center" wrapText="1"/>
    </xf>
    <xf numFmtId="9" fontId="20" fillId="0" borderId="18" xfId="4" applyFont="1" applyFill="1" applyBorder="1" applyAlignment="1" applyProtection="1">
      <alignment horizontal="center" vertical="center"/>
      <protection locked="0"/>
    </xf>
    <xf numFmtId="9" fontId="26" fillId="0" borderId="18" xfId="4" applyFont="1" applyFill="1" applyBorder="1" applyAlignment="1" applyProtection="1">
      <alignment horizontal="center" vertical="center"/>
      <protection locked="0"/>
    </xf>
    <xf numFmtId="9" fontId="27" fillId="13" borderId="1" xfId="0" applyNumberFormat="1" applyFont="1" applyFill="1" applyBorder="1" applyAlignment="1">
      <alignment horizontal="center" vertical="center" wrapText="1"/>
    </xf>
    <xf numFmtId="9" fontId="27" fillId="13" borderId="1" xfId="0" applyNumberFormat="1" applyFont="1" applyFill="1" applyBorder="1" applyAlignment="1">
      <alignment horizontal="center" vertical="top" wrapText="1"/>
    </xf>
    <xf numFmtId="0" fontId="20" fillId="5" borderId="1" xfId="0" applyFont="1" applyFill="1" applyBorder="1" applyAlignment="1" applyProtection="1">
      <alignment horizontal="center" vertical="center" wrapText="1"/>
      <protection locked="0"/>
    </xf>
    <xf numFmtId="0" fontId="28" fillId="4" borderId="1" xfId="0" applyFont="1" applyFill="1" applyBorder="1" applyAlignment="1">
      <alignment horizontal="left" vertical="top" wrapText="1"/>
    </xf>
    <xf numFmtId="9" fontId="27" fillId="5" borderId="1" xfId="0" applyNumberFormat="1" applyFont="1" applyFill="1" applyBorder="1" applyAlignment="1">
      <alignment horizontal="center" vertical="top" wrapText="1"/>
    </xf>
    <xf numFmtId="0" fontId="26" fillId="4" borderId="18" xfId="0" applyFont="1" applyFill="1" applyBorder="1" applyAlignment="1" applyProtection="1">
      <alignment horizontal="center" vertical="center" wrapText="1"/>
      <protection locked="0"/>
    </xf>
    <xf numFmtId="9" fontId="26" fillId="0" borderId="18" xfId="4" applyFont="1" applyBorder="1" applyAlignment="1" applyProtection="1">
      <alignment horizontal="center" vertical="center" wrapText="1"/>
      <protection locked="0"/>
    </xf>
    <xf numFmtId="10" fontId="27" fillId="4" borderId="1" xfId="0" applyNumberFormat="1" applyFont="1" applyFill="1" applyBorder="1" applyAlignment="1">
      <alignment horizontal="center" vertical="center" wrapText="1"/>
    </xf>
    <xf numFmtId="9" fontId="26" fillId="0" borderId="18" xfId="0" applyNumberFormat="1" applyFont="1" applyBorder="1" applyAlignment="1" applyProtection="1">
      <alignment horizontal="center" vertical="center" wrapText="1"/>
      <protection locked="0"/>
    </xf>
    <xf numFmtId="10" fontId="26" fillId="0" borderId="18" xfId="0" applyNumberFormat="1" applyFont="1" applyBorder="1" applyAlignment="1" applyProtection="1">
      <alignment horizontal="center" vertical="center" wrapText="1"/>
      <protection locked="0"/>
    </xf>
    <xf numFmtId="0" fontId="27" fillId="10" borderId="1" xfId="0" applyFont="1" applyFill="1" applyBorder="1" applyAlignment="1">
      <alignment horizontal="center" vertical="top" wrapText="1"/>
    </xf>
    <xf numFmtId="0" fontId="30" fillId="0" borderId="18"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9" fontId="20" fillId="0" borderId="18" xfId="4" applyFont="1" applyBorder="1" applyAlignment="1" applyProtection="1">
      <alignment horizontal="center" vertical="center" wrapText="1"/>
      <protection locked="0"/>
    </xf>
    <xf numFmtId="41" fontId="28" fillId="4" borderId="18" xfId="3" applyFont="1" applyFill="1" applyBorder="1" applyAlignment="1">
      <alignment horizontal="center" vertical="center" wrapText="1"/>
    </xf>
    <xf numFmtId="10" fontId="27" fillId="4" borderId="1" xfId="0" applyNumberFormat="1" applyFont="1" applyFill="1" applyBorder="1" applyAlignment="1">
      <alignment vertical="center" wrapText="1"/>
    </xf>
    <xf numFmtId="0" fontId="26" fillId="7" borderId="18" xfId="0" applyFont="1" applyFill="1" applyBorder="1" applyAlignment="1" applyProtection="1">
      <alignment horizontal="center" vertical="center" wrapText="1"/>
      <protection locked="0"/>
    </xf>
    <xf numFmtId="41" fontId="20" fillId="7" borderId="18" xfId="0" applyNumberFormat="1" applyFont="1" applyFill="1" applyBorder="1" applyAlignment="1" applyProtection="1">
      <alignment horizontal="center" vertical="center" wrapText="1"/>
      <protection locked="0"/>
    </xf>
    <xf numFmtId="10" fontId="27" fillId="7" borderId="1" xfId="3" applyNumberFormat="1" applyFont="1" applyFill="1" applyBorder="1" applyAlignment="1">
      <alignment horizontal="center" vertical="center"/>
    </xf>
    <xf numFmtId="0" fontId="20" fillId="7" borderId="1"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protection locked="0"/>
    </xf>
    <xf numFmtId="10" fontId="27" fillId="7" borderId="1" xfId="4" applyNumberFormat="1" applyFont="1" applyFill="1" applyBorder="1" applyAlignment="1">
      <alignment horizontal="center" vertical="center"/>
    </xf>
    <xf numFmtId="10" fontId="27" fillId="7" borderId="18" xfId="3" applyNumberFormat="1" applyFont="1" applyFill="1" applyBorder="1" applyAlignment="1">
      <alignment horizontal="center" vertical="center"/>
    </xf>
    <xf numFmtId="41" fontId="26" fillId="0" borderId="18" xfId="3" applyFont="1" applyBorder="1" applyAlignment="1" applyProtection="1">
      <alignment horizontal="center" vertical="center"/>
      <protection locked="0"/>
    </xf>
    <xf numFmtId="10" fontId="26" fillId="0" borderId="0" xfId="3" applyNumberFormat="1" applyFont="1" applyBorder="1" applyAlignment="1" applyProtection="1">
      <alignment horizontal="center" vertical="center"/>
      <protection locked="0"/>
    </xf>
    <xf numFmtId="0" fontId="20" fillId="8" borderId="18" xfId="0" applyFont="1" applyFill="1" applyBorder="1" applyAlignment="1" applyProtection="1">
      <alignment horizontal="left" vertical="center" wrapText="1"/>
      <protection locked="0"/>
    </xf>
    <xf numFmtId="41" fontId="20" fillId="8" borderId="18" xfId="0" applyNumberFormat="1" applyFont="1" applyFill="1" applyBorder="1" applyAlignment="1" applyProtection="1">
      <alignment horizontal="left" vertical="center" wrapText="1"/>
      <protection locked="0"/>
    </xf>
    <xf numFmtId="0" fontId="20" fillId="0" borderId="1" xfId="0" applyFont="1" applyBorder="1" applyAlignment="1">
      <alignment vertical="center"/>
    </xf>
    <xf numFmtId="0" fontId="20" fillId="0" borderId="1" xfId="0" applyFont="1" applyBorder="1" applyAlignment="1">
      <alignment horizontal="center" vertical="center"/>
    </xf>
    <xf numFmtId="10" fontId="20" fillId="0" borderId="1" xfId="0" applyNumberFormat="1" applyFont="1" applyBorder="1" applyAlignment="1">
      <alignment horizontal="center" vertical="center"/>
    </xf>
    <xf numFmtId="0" fontId="20" fillId="16" borderId="1" xfId="0" applyFont="1" applyFill="1" applyBorder="1" applyAlignment="1">
      <alignment horizontal="center" vertical="center"/>
    </xf>
    <xf numFmtId="0" fontId="27" fillId="16" borderId="1" xfId="0" applyFont="1" applyFill="1" applyBorder="1" applyAlignment="1">
      <alignment vertical="center" wrapText="1"/>
    </xf>
    <xf numFmtId="41" fontId="20" fillId="16" borderId="18" xfId="3" applyFont="1" applyFill="1" applyBorder="1" applyAlignment="1">
      <alignment horizontal="center" vertical="center"/>
    </xf>
    <xf numFmtId="10" fontId="27" fillId="16" borderId="1" xfId="4" applyNumberFormat="1" applyFont="1" applyFill="1" applyBorder="1" applyAlignment="1">
      <alignment horizontal="center" vertical="center" wrapText="1"/>
    </xf>
    <xf numFmtId="10" fontId="27" fillId="16" borderId="18" xfId="4" applyNumberFormat="1" applyFont="1" applyFill="1" applyBorder="1" applyAlignment="1">
      <alignment horizontal="center" vertical="center" wrapText="1"/>
    </xf>
    <xf numFmtId="0" fontId="27" fillId="16" borderId="1" xfId="0" applyFont="1" applyFill="1" applyBorder="1" applyAlignment="1">
      <alignment horizontal="left" vertical="center" wrapText="1"/>
    </xf>
    <xf numFmtId="41" fontId="20" fillId="16" borderId="18" xfId="3" applyFont="1" applyFill="1" applyBorder="1" applyAlignment="1">
      <alignment horizontal="left" vertical="center"/>
    </xf>
    <xf numFmtId="0" fontId="20" fillId="16" borderId="0" xfId="0" applyFont="1" applyFill="1" applyAlignment="1">
      <alignment horizontal="center" vertical="center"/>
    </xf>
    <xf numFmtId="0" fontId="30" fillId="0" borderId="18"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21" fillId="16" borderId="1" xfId="0" applyFont="1" applyFill="1" applyBorder="1" applyAlignment="1">
      <alignment horizontal="center" vertical="center"/>
    </xf>
    <xf numFmtId="0" fontId="21" fillId="4" borderId="1" xfId="0" applyFont="1" applyFill="1" applyBorder="1" applyAlignment="1">
      <alignment horizontal="center"/>
    </xf>
    <xf numFmtId="0" fontId="30" fillId="4" borderId="1" xfId="0" applyFont="1" applyFill="1" applyBorder="1" applyAlignment="1" applyProtection="1">
      <alignment horizontal="center" vertical="center"/>
      <protection locked="0"/>
    </xf>
    <xf numFmtId="0" fontId="30" fillId="4" borderId="18" xfId="0" applyFont="1" applyFill="1" applyBorder="1" applyAlignment="1" applyProtection="1">
      <alignment horizontal="center" vertical="center"/>
      <protection locked="0"/>
    </xf>
    <xf numFmtId="0" fontId="30" fillId="7" borderId="1" xfId="0" applyFont="1" applyFill="1" applyBorder="1" applyAlignment="1" applyProtection="1">
      <alignment horizontal="center" vertical="center"/>
      <protection locked="0"/>
    </xf>
    <xf numFmtId="0" fontId="21" fillId="14" borderId="1" xfId="0" applyFont="1" applyFill="1" applyBorder="1" applyAlignment="1">
      <alignment horizontal="center" vertical="center"/>
    </xf>
    <xf numFmtId="0" fontId="20" fillId="14" borderId="1" xfId="0" applyFont="1" applyFill="1" applyBorder="1" applyAlignment="1">
      <alignment horizontal="center" vertical="center" wrapText="1"/>
    </xf>
    <xf numFmtId="41" fontId="20" fillId="14" borderId="1" xfId="0" applyNumberFormat="1" applyFont="1" applyFill="1" applyBorder="1" applyAlignment="1">
      <alignment horizontal="center" vertical="center" wrapText="1"/>
    </xf>
    <xf numFmtId="10" fontId="27" fillId="14" borderId="1" xfId="4" applyNumberFormat="1" applyFont="1" applyFill="1" applyBorder="1" applyAlignment="1">
      <alignment horizontal="center" vertical="center" wrapText="1"/>
    </xf>
    <xf numFmtId="10" fontId="27" fillId="14" borderId="18" xfId="4" applyNumberFormat="1" applyFont="1" applyFill="1" applyBorder="1" applyAlignment="1">
      <alignment horizontal="center" vertical="center" wrapText="1"/>
    </xf>
    <xf numFmtId="10" fontId="27" fillId="17" borderId="18" xfId="4" applyNumberFormat="1" applyFont="1" applyFill="1" applyBorder="1" applyAlignment="1">
      <alignment horizontal="center" vertical="center" wrapText="1"/>
    </xf>
    <xf numFmtId="0" fontId="20" fillId="17" borderId="1" xfId="0" applyFont="1" applyFill="1" applyBorder="1" applyAlignment="1">
      <alignment horizontal="center" vertical="center" wrapText="1"/>
    </xf>
    <xf numFmtId="0" fontId="31" fillId="4" borderId="1" xfId="0" applyFont="1" applyFill="1" applyBorder="1" applyAlignment="1">
      <alignment vertical="center" wrapText="1"/>
    </xf>
    <xf numFmtId="41" fontId="21" fillId="4" borderId="18" xfId="3" applyFont="1" applyFill="1" applyBorder="1" applyAlignment="1">
      <alignment horizontal="center" vertical="center"/>
    </xf>
    <xf numFmtId="9" fontId="30" fillId="0" borderId="18" xfId="0" applyNumberFormat="1" applyFont="1" applyBorder="1" applyAlignment="1" applyProtection="1">
      <alignment horizontal="center" vertical="center"/>
      <protection locked="0"/>
    </xf>
    <xf numFmtId="9" fontId="29" fillId="0" borderId="1" xfId="4" applyFont="1" applyBorder="1" applyAlignment="1">
      <alignment horizontal="center" vertical="top" wrapText="1"/>
    </xf>
    <xf numFmtId="0" fontId="29" fillId="4" borderId="1" xfId="0" applyFont="1" applyFill="1" applyBorder="1" applyAlignment="1">
      <alignment horizontal="left" vertical="top" wrapText="1"/>
    </xf>
    <xf numFmtId="9" fontId="29" fillId="4" borderId="1" xfId="4" applyFont="1" applyFill="1" applyBorder="1" applyAlignment="1">
      <alignment horizontal="center" vertical="center" wrapText="1"/>
    </xf>
    <xf numFmtId="10" fontId="30" fillId="0" borderId="18" xfId="0" applyNumberFormat="1" applyFont="1" applyBorder="1" applyAlignment="1" applyProtection="1">
      <alignment horizontal="center" vertical="center"/>
      <protection locked="0"/>
    </xf>
    <xf numFmtId="0" fontId="31" fillId="0" borderId="1" xfId="0" applyFont="1" applyBorder="1" applyAlignment="1">
      <alignment vertical="center" wrapText="1"/>
    </xf>
    <xf numFmtId="9" fontId="29" fillId="0" borderId="1" xfId="0" applyNumberFormat="1" applyFont="1" applyBorder="1" applyAlignment="1">
      <alignment horizontal="left" vertical="top" wrapText="1"/>
    </xf>
    <xf numFmtId="9" fontId="29" fillId="0" borderId="1" xfId="4" applyFont="1" applyFill="1" applyBorder="1" applyAlignment="1">
      <alignment horizontal="center" vertical="center" wrapText="1"/>
    </xf>
    <xf numFmtId="10" fontId="29" fillId="0" borderId="1" xfId="4" applyNumberFormat="1" applyFont="1" applyFill="1" applyBorder="1" applyAlignment="1">
      <alignment horizontal="center" vertical="top" wrapText="1"/>
    </xf>
    <xf numFmtId="9" fontId="31" fillId="4" borderId="18" xfId="4" applyFont="1" applyFill="1" applyBorder="1" applyAlignment="1">
      <alignment horizontal="center" vertical="top" wrapText="1"/>
    </xf>
    <xf numFmtId="9" fontId="21" fillId="0" borderId="18" xfId="4" applyFont="1" applyFill="1" applyBorder="1" applyAlignment="1" applyProtection="1">
      <alignment horizontal="center" vertical="center"/>
      <protection locked="0"/>
    </xf>
    <xf numFmtId="9" fontId="30" fillId="0" borderId="18" xfId="4" applyFont="1" applyFill="1" applyBorder="1" applyAlignment="1" applyProtection="1">
      <alignment horizontal="center" vertical="center"/>
      <protection locked="0"/>
    </xf>
    <xf numFmtId="10" fontId="29" fillId="4" borderId="18" xfId="4" applyNumberFormat="1" applyFont="1" applyFill="1" applyBorder="1" applyAlignment="1">
      <alignment horizontal="center" vertical="center" wrapText="1"/>
    </xf>
    <xf numFmtId="0" fontId="32" fillId="0" borderId="18" xfId="0" applyFont="1" applyBorder="1" applyAlignment="1" applyProtection="1">
      <alignment horizontal="left" vertical="center" wrapText="1"/>
      <protection locked="0"/>
    </xf>
    <xf numFmtId="0" fontId="33" fillId="0" borderId="0" xfId="0" applyFont="1" applyAlignment="1" applyProtection="1">
      <alignment vertical="center"/>
      <protection locked="0"/>
    </xf>
    <xf numFmtId="0" fontId="33" fillId="4" borderId="0" xfId="0" applyFont="1" applyFill="1" applyAlignment="1" applyProtection="1">
      <alignment vertical="center"/>
      <protection locked="0"/>
    </xf>
    <xf numFmtId="0" fontId="21" fillId="4" borderId="0" xfId="0" applyFont="1" applyFill="1" applyAlignment="1">
      <alignment horizontal="center"/>
    </xf>
    <xf numFmtId="0" fontId="21" fillId="4" borderId="3" xfId="0" applyFont="1" applyFill="1" applyBorder="1" applyAlignment="1">
      <alignment horizontal="center"/>
    </xf>
    <xf numFmtId="0" fontId="31" fillId="0" borderId="3" xfId="0" applyFont="1" applyBorder="1" applyAlignment="1">
      <alignment vertical="center" wrapText="1"/>
    </xf>
    <xf numFmtId="0" fontId="22" fillId="11" borderId="1" xfId="0" applyFont="1" applyFill="1" applyBorder="1" applyAlignment="1" applyProtection="1">
      <alignment horizontal="center" vertical="center" wrapText="1"/>
      <protection locked="0"/>
    </xf>
    <xf numFmtId="0" fontId="20" fillId="16" borderId="0" xfId="0" applyFont="1" applyFill="1" applyAlignment="1">
      <alignment horizontal="center"/>
    </xf>
    <xf numFmtId="0" fontId="27" fillId="16" borderId="1" xfId="0" applyFont="1" applyFill="1" applyBorder="1" applyAlignment="1">
      <alignment horizontal="center" vertical="center" wrapText="1"/>
    </xf>
    <xf numFmtId="0" fontId="30" fillId="12" borderId="18" xfId="0" applyFont="1" applyFill="1" applyBorder="1" applyAlignment="1" applyProtection="1">
      <alignment horizontal="center" vertical="center" wrapText="1"/>
      <protection locked="0"/>
    </xf>
    <xf numFmtId="0" fontId="26" fillId="12" borderId="18" xfId="0" applyFont="1" applyFill="1" applyBorder="1" applyAlignment="1" applyProtection="1">
      <alignment horizontal="center" vertical="center" wrapText="1"/>
      <protection locked="0"/>
    </xf>
    <xf numFmtId="0" fontId="20" fillId="12" borderId="1" xfId="0" applyFont="1" applyFill="1" applyBorder="1" applyAlignment="1">
      <alignment horizontal="left" vertical="center" wrapText="1"/>
    </xf>
    <xf numFmtId="41" fontId="20" fillId="12" borderId="1" xfId="0" applyNumberFormat="1" applyFont="1" applyFill="1" applyBorder="1" applyAlignment="1">
      <alignment horizontal="left" vertical="center" wrapText="1"/>
    </xf>
    <xf numFmtId="10" fontId="27" fillId="12" borderId="1" xfId="4" applyNumberFormat="1" applyFont="1" applyFill="1" applyBorder="1" applyAlignment="1">
      <alignment horizontal="center" vertical="center" wrapText="1"/>
    </xf>
    <xf numFmtId="10" fontId="27" fillId="12" borderId="18" xfId="4" applyNumberFormat="1" applyFont="1" applyFill="1" applyBorder="1" applyAlignment="1">
      <alignment horizontal="center" vertical="center" wrapText="1"/>
    </xf>
    <xf numFmtId="0" fontId="20" fillId="17" borderId="1" xfId="0" applyFont="1" applyFill="1" applyBorder="1" applyAlignment="1">
      <alignment horizontal="left" vertical="center" wrapText="1"/>
    </xf>
    <xf numFmtId="0" fontId="21" fillId="16" borderId="18" xfId="0" applyFont="1" applyFill="1" applyBorder="1" applyAlignment="1" applyProtection="1">
      <alignment horizontal="center" vertical="center" wrapText="1"/>
      <protection locked="0"/>
    </xf>
    <xf numFmtId="0" fontId="20" fillId="16" borderId="18" xfId="0" applyFont="1" applyFill="1" applyBorder="1" applyAlignment="1" applyProtection="1">
      <alignment horizontal="center" vertical="center" wrapText="1"/>
      <protection locked="0"/>
    </xf>
    <xf numFmtId="0" fontId="20" fillId="16" borderId="1" xfId="0" applyFont="1" applyFill="1" applyBorder="1" applyAlignment="1">
      <alignment horizontal="left" vertical="top" wrapText="1"/>
    </xf>
    <xf numFmtId="41" fontId="27" fillId="16" borderId="1" xfId="3" applyFont="1" applyFill="1" applyBorder="1" applyAlignment="1">
      <alignment horizontal="center" vertical="center"/>
    </xf>
    <xf numFmtId="41" fontId="29" fillId="0" borderId="18" xfId="3" applyFont="1" applyFill="1" applyBorder="1" applyAlignment="1">
      <alignment horizontal="center" vertical="center"/>
    </xf>
    <xf numFmtId="9" fontId="30" fillId="0" borderId="18" xfId="4" applyFont="1" applyBorder="1" applyAlignment="1" applyProtection="1">
      <alignment horizontal="center" vertical="center"/>
      <protection locked="0"/>
    </xf>
    <xf numFmtId="9" fontId="21" fillId="0" borderId="18" xfId="0" applyNumberFormat="1" applyFont="1" applyBorder="1" applyAlignment="1" applyProtection="1">
      <alignment horizontal="center" vertical="center"/>
      <protection locked="0"/>
    </xf>
    <xf numFmtId="0" fontId="30" fillId="0" borderId="1" xfId="0" applyFont="1" applyBorder="1" applyAlignment="1" applyProtection="1">
      <alignment vertical="center" wrapText="1"/>
      <protection locked="0"/>
    </xf>
    <xf numFmtId="0" fontId="31" fillId="4" borderId="1" xfId="0" applyFont="1" applyFill="1" applyBorder="1" applyAlignment="1">
      <alignment horizontal="left" vertical="top" wrapText="1"/>
    </xf>
    <xf numFmtId="10" fontId="27" fillId="16" borderId="1" xfId="3" applyNumberFormat="1" applyFont="1" applyFill="1" applyBorder="1" applyAlignment="1">
      <alignment horizontal="center" vertical="center"/>
    </xf>
    <xf numFmtId="0" fontId="26" fillId="16" borderId="1" xfId="0" applyFont="1" applyFill="1" applyBorder="1" applyAlignment="1" applyProtection="1">
      <alignment vertical="center" wrapText="1"/>
      <protection locked="0"/>
    </xf>
    <xf numFmtId="0" fontId="26" fillId="16" borderId="1" xfId="0" applyFont="1" applyFill="1" applyBorder="1" applyAlignment="1" applyProtection="1">
      <alignment horizontal="center" vertical="center"/>
      <protection locked="0"/>
    </xf>
    <xf numFmtId="9" fontId="20" fillId="16" borderId="18" xfId="0" applyNumberFormat="1" applyFont="1" applyFill="1" applyBorder="1" applyAlignment="1" applyProtection="1">
      <alignment horizontal="center" vertical="center"/>
      <protection locked="0"/>
    </xf>
    <xf numFmtId="10" fontId="20" fillId="16" borderId="18" xfId="0" applyNumberFormat="1" applyFont="1" applyFill="1" applyBorder="1" applyAlignment="1" applyProtection="1">
      <alignment horizontal="center" vertical="center"/>
      <protection locked="0"/>
    </xf>
    <xf numFmtId="9" fontId="27" fillId="16" borderId="1" xfId="0" applyNumberFormat="1" applyFont="1" applyFill="1" applyBorder="1" applyAlignment="1">
      <alignment horizontal="left" vertical="top" wrapText="1"/>
    </xf>
    <xf numFmtId="9" fontId="27" fillId="16" borderId="1" xfId="4" applyFont="1" applyFill="1" applyBorder="1" applyAlignment="1">
      <alignment horizontal="center" vertical="center" wrapText="1"/>
    </xf>
    <xf numFmtId="10" fontId="27" fillId="16" borderId="18" xfId="3" applyNumberFormat="1" applyFont="1" applyFill="1" applyBorder="1" applyAlignment="1">
      <alignment horizontal="center" vertical="center"/>
    </xf>
    <xf numFmtId="0" fontId="30" fillId="4" borderId="18" xfId="0" applyFont="1" applyFill="1" applyBorder="1" applyAlignment="1" applyProtection="1">
      <alignment horizontal="center" vertical="center" wrapText="1"/>
      <protection locked="0"/>
    </xf>
    <xf numFmtId="9" fontId="30" fillId="0" borderId="18" xfId="4" applyFont="1" applyBorder="1" applyAlignment="1" applyProtection="1">
      <alignment horizontal="center" vertical="center" wrapText="1"/>
      <protection locked="0"/>
    </xf>
    <xf numFmtId="10" fontId="29" fillId="4" borderId="1" xfId="0" applyNumberFormat="1" applyFont="1" applyFill="1" applyBorder="1" applyAlignment="1">
      <alignment horizontal="center" vertical="center" wrapText="1"/>
    </xf>
    <xf numFmtId="9" fontId="30" fillId="0" borderId="18" xfId="0" applyNumberFormat="1" applyFont="1" applyBorder="1" applyAlignment="1" applyProtection="1">
      <alignment horizontal="center" vertical="center" wrapText="1"/>
      <protection locked="0"/>
    </xf>
    <xf numFmtId="10" fontId="30" fillId="0" borderId="18" xfId="0" applyNumberFormat="1" applyFont="1" applyBorder="1" applyAlignment="1" applyProtection="1">
      <alignment horizontal="center" vertical="center" wrapText="1"/>
      <protection locked="0"/>
    </xf>
    <xf numFmtId="0" fontId="31" fillId="4" borderId="1" xfId="0" applyFont="1" applyFill="1" applyBorder="1" applyAlignment="1">
      <alignment horizontal="left" wrapText="1"/>
    </xf>
    <xf numFmtId="0" fontId="27" fillId="16" borderId="1" xfId="0" applyFont="1" applyFill="1" applyBorder="1" applyAlignment="1">
      <alignment horizontal="left" vertical="top" wrapText="1"/>
    </xf>
    <xf numFmtId="9" fontId="27" fillId="16" borderId="1" xfId="0" applyNumberFormat="1" applyFont="1" applyFill="1" applyBorder="1" applyAlignment="1">
      <alignment horizontal="center" vertical="top" wrapText="1"/>
    </xf>
    <xf numFmtId="9" fontId="29" fillId="13" borderId="1" xfId="0" applyNumberFormat="1" applyFont="1" applyFill="1" applyBorder="1" applyAlignment="1">
      <alignment horizontal="left" vertical="top" wrapText="1"/>
    </xf>
    <xf numFmtId="0" fontId="21" fillId="16" borderId="1" xfId="0" applyFont="1" applyFill="1" applyBorder="1" applyAlignment="1" applyProtection="1">
      <alignment horizontal="center" vertical="center"/>
      <protection locked="0"/>
    </xf>
    <xf numFmtId="9" fontId="20" fillId="16" borderId="18" xfId="4" applyFont="1" applyFill="1" applyBorder="1" applyAlignment="1" applyProtection="1">
      <alignment horizontal="center" vertical="center" wrapText="1"/>
      <protection locked="0"/>
    </xf>
    <xf numFmtId="0" fontId="27" fillId="16" borderId="1" xfId="0" applyFont="1" applyFill="1" applyBorder="1" applyAlignment="1">
      <alignment horizontal="center" vertical="top" wrapText="1"/>
    </xf>
    <xf numFmtId="9" fontId="21" fillId="4" borderId="18" xfId="0" applyNumberFormat="1" applyFont="1" applyFill="1" applyBorder="1" applyAlignment="1" applyProtection="1">
      <alignment horizontal="center" vertical="center"/>
      <protection locked="0"/>
    </xf>
    <xf numFmtId="10" fontId="23" fillId="11" borderId="0" xfId="0" applyNumberFormat="1" applyFont="1" applyFill="1" applyAlignment="1">
      <alignment horizontal="center" vertical="center" wrapText="1"/>
    </xf>
    <xf numFmtId="41" fontId="20" fillId="12" borderId="1" xfId="0" applyNumberFormat="1" applyFont="1" applyFill="1" applyBorder="1" applyAlignment="1">
      <alignment horizontal="left" vertical="top" wrapText="1"/>
    </xf>
    <xf numFmtId="10" fontId="27" fillId="12" borderId="1" xfId="4" applyNumberFormat="1" applyFont="1" applyFill="1" applyBorder="1" applyAlignment="1">
      <alignment horizontal="center" vertical="top" wrapText="1"/>
    </xf>
    <xf numFmtId="0" fontId="20" fillId="17" borderId="1" xfId="0" applyFont="1" applyFill="1" applyBorder="1" applyAlignment="1">
      <alignment horizontal="left" vertical="top" wrapText="1"/>
    </xf>
    <xf numFmtId="0" fontId="29" fillId="16" borderId="1" xfId="0" applyFont="1" applyFill="1" applyBorder="1" applyAlignment="1">
      <alignment vertical="center" wrapText="1"/>
    </xf>
    <xf numFmtId="41" fontId="27" fillId="16" borderId="1" xfId="3" applyFont="1" applyFill="1" applyBorder="1" applyAlignment="1">
      <alignment vertical="center" wrapText="1"/>
    </xf>
    <xf numFmtId="9" fontId="27" fillId="16" borderId="1" xfId="4" applyFont="1" applyFill="1" applyBorder="1" applyAlignment="1">
      <alignment horizontal="center" vertical="center"/>
    </xf>
    <xf numFmtId="0" fontId="34" fillId="0" borderId="18" xfId="0" applyFont="1" applyBorder="1" applyAlignment="1" applyProtection="1">
      <alignment horizontal="left" vertical="center" wrapText="1"/>
      <protection locked="0"/>
    </xf>
    <xf numFmtId="41" fontId="27" fillId="16" borderId="1" xfId="3" applyFont="1" applyFill="1" applyBorder="1" applyAlignment="1">
      <alignment horizontal="center" vertical="center" wrapText="1"/>
    </xf>
    <xf numFmtId="41" fontId="29" fillId="0" borderId="18" xfId="3" applyFont="1" applyFill="1" applyBorder="1" applyAlignment="1">
      <alignment horizontal="center" vertical="center" wrapText="1"/>
    </xf>
    <xf numFmtId="9" fontId="31" fillId="0" borderId="18" xfId="4" applyFont="1" applyFill="1" applyBorder="1" applyAlignment="1">
      <alignment horizontal="center" vertical="center"/>
    </xf>
    <xf numFmtId="10" fontId="29" fillId="0" borderId="1" xfId="0" applyNumberFormat="1" applyFont="1" applyBorder="1" applyAlignment="1">
      <alignment horizontal="center" vertical="center" wrapText="1"/>
    </xf>
    <xf numFmtId="10" fontId="29" fillId="0" borderId="18" xfId="3" applyNumberFormat="1" applyFont="1" applyFill="1" applyBorder="1" applyAlignment="1">
      <alignment horizontal="center" vertical="center"/>
    </xf>
    <xf numFmtId="41" fontId="20" fillId="12" borderId="1" xfId="0" applyNumberFormat="1" applyFont="1" applyFill="1" applyBorder="1" applyAlignment="1">
      <alignment horizontal="center" vertical="center" wrapText="1"/>
    </xf>
    <xf numFmtId="0" fontId="20" fillId="12" borderId="1" xfId="0" applyFont="1" applyFill="1" applyBorder="1" applyAlignment="1">
      <alignment horizontal="center" vertical="center" wrapText="1"/>
    </xf>
    <xf numFmtId="2" fontId="27" fillId="12" borderId="1" xfId="4" applyNumberFormat="1" applyFont="1" applyFill="1" applyBorder="1" applyAlignment="1">
      <alignment horizontal="center" vertical="center" wrapText="1"/>
    </xf>
    <xf numFmtId="9" fontId="21" fillId="0" borderId="18" xfId="4" applyFont="1" applyBorder="1" applyAlignment="1" applyProtection="1">
      <alignment horizontal="center" vertical="center" wrapText="1"/>
      <protection locked="0"/>
    </xf>
    <xf numFmtId="0" fontId="31" fillId="0" borderId="1" xfId="0" applyFont="1" applyBorder="1" applyAlignment="1">
      <alignment horizontal="center" vertical="center" wrapText="1"/>
    </xf>
    <xf numFmtId="9" fontId="29" fillId="0" borderId="18" xfId="4" applyFont="1" applyFill="1" applyBorder="1" applyAlignment="1">
      <alignment horizontal="center" vertical="center" wrapText="1"/>
    </xf>
    <xf numFmtId="10" fontId="29" fillId="0" borderId="18" xfId="4" applyNumberFormat="1" applyFont="1" applyFill="1" applyBorder="1" applyAlignment="1">
      <alignment horizontal="center" vertical="center" wrapText="1"/>
    </xf>
    <xf numFmtId="0" fontId="32" fillId="0" borderId="18" xfId="0" applyFont="1" applyBorder="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31" fillId="0" borderId="1" xfId="0" applyFont="1" applyBorder="1" applyAlignment="1">
      <alignment horizontal="left" vertical="top" wrapText="1"/>
    </xf>
    <xf numFmtId="41" fontId="27" fillId="16" borderId="18" xfId="3" applyFont="1" applyFill="1" applyBorder="1" applyAlignment="1">
      <alignment horizontal="center" vertical="center" wrapText="1"/>
    </xf>
    <xf numFmtId="10" fontId="20" fillId="16" borderId="18" xfId="0" applyNumberFormat="1" applyFont="1" applyFill="1" applyBorder="1" applyAlignment="1" applyProtection="1">
      <alignment horizontal="center" vertical="center" wrapText="1"/>
      <protection locked="0"/>
    </xf>
    <xf numFmtId="9" fontId="30" fillId="0" borderId="18" xfId="4" applyFont="1" applyFill="1" applyBorder="1" applyAlignment="1" applyProtection="1">
      <alignment horizontal="center" vertical="center" wrapText="1"/>
      <protection locked="0"/>
    </xf>
    <xf numFmtId="10" fontId="29" fillId="0" borderId="1" xfId="0" applyNumberFormat="1" applyFont="1" applyBorder="1" applyAlignment="1">
      <alignment vertical="center" wrapText="1"/>
    </xf>
    <xf numFmtId="41" fontId="29" fillId="4" borderId="18" xfId="3" applyFont="1" applyFill="1" applyBorder="1" applyAlignment="1">
      <alignment horizontal="center" vertical="center" wrapText="1"/>
    </xf>
    <xf numFmtId="10" fontId="29" fillId="4" borderId="1" xfId="0" applyNumberFormat="1" applyFont="1" applyFill="1" applyBorder="1" applyAlignment="1">
      <alignment vertical="center" wrapText="1"/>
    </xf>
    <xf numFmtId="9" fontId="27" fillId="9" borderId="1" xfId="4" applyFont="1" applyFill="1" applyBorder="1" applyAlignment="1">
      <alignment horizontal="center" vertical="center" wrapText="1"/>
    </xf>
    <xf numFmtId="41" fontId="20" fillId="16" borderId="18" xfId="3" applyFont="1" applyFill="1" applyBorder="1" applyAlignment="1">
      <alignment horizontal="center" vertical="center" wrapText="1"/>
    </xf>
    <xf numFmtId="9" fontId="20" fillId="16" borderId="1" xfId="4" applyFont="1" applyFill="1" applyBorder="1" applyAlignment="1">
      <alignment horizontal="center" vertical="center"/>
    </xf>
    <xf numFmtId="9" fontId="21" fillId="0" borderId="18" xfId="0" applyNumberFormat="1" applyFont="1" applyBorder="1" applyAlignment="1" applyProtection="1">
      <alignment horizontal="center" vertical="center" wrapText="1"/>
      <protection locked="0"/>
    </xf>
    <xf numFmtId="0" fontId="29" fillId="4" borderId="1" xfId="0" applyFont="1" applyFill="1" applyBorder="1" applyAlignment="1">
      <alignment horizontal="center" vertical="top" wrapText="1"/>
    </xf>
    <xf numFmtId="0" fontId="33" fillId="4" borderId="0" xfId="0" applyFont="1" applyFill="1" applyAlignment="1" applyProtection="1">
      <alignment horizontal="center" vertical="center"/>
      <protection locked="0"/>
    </xf>
    <xf numFmtId="0" fontId="31" fillId="4" borderId="1" xfId="0" applyFont="1" applyFill="1" applyBorder="1" applyAlignment="1">
      <alignment horizontal="center" vertical="center" wrapText="1"/>
    </xf>
    <xf numFmtId="10" fontId="20" fillId="17" borderId="18" xfId="0" applyNumberFormat="1" applyFont="1" applyFill="1" applyBorder="1" applyAlignment="1" applyProtection="1">
      <alignment horizontal="center" vertical="center" wrapText="1"/>
      <protection locked="0"/>
    </xf>
    <xf numFmtId="10" fontId="20" fillId="11" borderId="18" xfId="0" applyNumberFormat="1" applyFont="1" applyFill="1" applyBorder="1" applyAlignment="1" applyProtection="1">
      <alignment horizontal="center" vertical="center" wrapText="1"/>
      <protection locked="0"/>
    </xf>
    <xf numFmtId="9" fontId="20" fillId="11" borderId="18" xfId="0" applyNumberFormat="1" applyFont="1" applyFill="1" applyBorder="1" applyAlignment="1" applyProtection="1">
      <alignment horizontal="center" vertical="center" wrapText="1"/>
      <protection locked="0"/>
    </xf>
    <xf numFmtId="0" fontId="24" fillId="8" borderId="0" xfId="0" applyFont="1" applyFill="1" applyAlignment="1" applyProtection="1">
      <alignment horizontal="left" vertical="center" wrapText="1"/>
      <protection locked="0"/>
    </xf>
    <xf numFmtId="0" fontId="24" fillId="8" borderId="0" xfId="0" applyFont="1" applyFill="1" applyAlignment="1" applyProtection="1">
      <alignment horizontal="left" wrapText="1"/>
      <protection locked="0"/>
    </xf>
    <xf numFmtId="0" fontId="35" fillId="15" borderId="18" xfId="0" applyFont="1" applyFill="1" applyBorder="1" applyAlignment="1">
      <alignment horizontal="center" vertical="center" wrapText="1"/>
    </xf>
    <xf numFmtId="0" fontId="35" fillId="15" borderId="19" xfId="0" applyFont="1" applyFill="1" applyBorder="1" applyAlignment="1">
      <alignment horizontal="center" vertical="center" wrapText="1"/>
    </xf>
    <xf numFmtId="0" fontId="35" fillId="15" borderId="2" xfId="0" applyFont="1" applyFill="1" applyBorder="1" applyAlignment="1">
      <alignment horizontal="center" vertical="center" wrapText="1"/>
    </xf>
    <xf numFmtId="0" fontId="22" fillId="14" borderId="3" xfId="0" applyFont="1" applyFill="1" applyBorder="1" applyAlignment="1" applyProtection="1">
      <alignment horizontal="center" vertical="center" wrapText="1"/>
      <protection locked="0"/>
    </xf>
    <xf numFmtId="0" fontId="22" fillId="14" borderId="5" xfId="0" applyFont="1" applyFill="1" applyBorder="1" applyAlignment="1" applyProtection="1">
      <alignment horizontal="center" vertical="center"/>
      <protection locked="0"/>
    </xf>
    <xf numFmtId="0" fontId="23" fillId="14" borderId="15" xfId="0" applyFont="1" applyFill="1" applyBorder="1" applyAlignment="1" applyProtection="1">
      <alignment horizontal="center" vertical="center"/>
      <protection locked="0"/>
    </xf>
    <xf numFmtId="0" fontId="23" fillId="14" borderId="16" xfId="0" applyFont="1" applyFill="1" applyBorder="1" applyAlignment="1" applyProtection="1">
      <alignment horizontal="center" vertical="center"/>
      <protection locked="0"/>
    </xf>
    <xf numFmtId="0" fontId="23" fillId="14" borderId="17" xfId="0" applyFont="1" applyFill="1" applyBorder="1" applyAlignment="1" applyProtection="1">
      <alignment horizontal="center" vertical="center"/>
      <protection locked="0"/>
    </xf>
    <xf numFmtId="0" fontId="23" fillId="8" borderId="8" xfId="0" applyFont="1" applyFill="1" applyBorder="1" applyAlignment="1" applyProtection="1">
      <alignment horizontal="left" vertical="center"/>
      <protection locked="0"/>
    </xf>
    <xf numFmtId="0" fontId="23" fillId="8" borderId="0" xfId="0" applyFont="1" applyFill="1" applyAlignment="1" applyProtection="1">
      <alignment horizontal="left" vertical="center"/>
      <protection locked="0"/>
    </xf>
    <xf numFmtId="0" fontId="22" fillId="14" borderId="5" xfId="0" applyFont="1" applyFill="1" applyBorder="1" applyAlignment="1" applyProtection="1">
      <alignment horizontal="center" vertical="center" wrapText="1"/>
      <protection locked="0"/>
    </xf>
    <xf numFmtId="0" fontId="22" fillId="14" borderId="18" xfId="0" applyFont="1" applyFill="1" applyBorder="1" applyAlignment="1" applyProtection="1">
      <alignment horizontal="center" vertical="center" wrapText="1"/>
      <protection locked="0"/>
    </xf>
    <xf numFmtId="0" fontId="22" fillId="14" borderId="19" xfId="0" applyFont="1" applyFill="1" applyBorder="1" applyAlignment="1" applyProtection="1">
      <alignment horizontal="center" vertical="center" wrapText="1"/>
      <protection locked="0"/>
    </xf>
    <xf numFmtId="0" fontId="22" fillId="14" borderId="2" xfId="0" applyFont="1" applyFill="1" applyBorder="1" applyAlignment="1" applyProtection="1">
      <alignment horizontal="center" vertical="center" wrapText="1"/>
      <protection locked="0"/>
    </xf>
    <xf numFmtId="0" fontId="5" fillId="0" borderId="1" xfId="0" applyFont="1" applyBorder="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5">
    <cellStyle name="Milliers [0]" xfId="3" builtinId="6"/>
    <cellStyle name="Normal" xfId="0" builtinId="0"/>
    <cellStyle name="Normal 2" xfId="1" xr:uid="{00000000-0005-0000-0000-000001000000}"/>
    <cellStyle name="Normal 2 2" xfId="2" xr:uid="{00000000-0005-0000-0000-000002000000}"/>
    <cellStyle name="Pourcentage" xfId="4" builtinId="5"/>
  </cellStyles>
  <dxfs count="69">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rgb="FFFF0000"/>
        </patternFill>
      </fill>
    </dxf>
    <dxf>
      <fill>
        <patternFill>
          <bgColor theme="5"/>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
      <fill>
        <patternFill>
          <bgColor theme="5"/>
        </patternFill>
      </fill>
    </dxf>
    <dxf>
      <fill>
        <patternFill>
          <bgColor rgb="FFFFFF00"/>
        </patternFill>
      </fill>
    </dxf>
    <dxf>
      <fill>
        <patternFill>
          <bgColor rgb="FF00B050"/>
        </patternFill>
      </fill>
    </dxf>
  </dxfs>
  <tableStyles count="0" defaultTableStyle="TableStyleMedium2" defaultPivotStyle="PivotStyleLight16"/>
  <colors>
    <mruColors>
      <color rgb="FFE2E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1203-1E2F-47A9-9C61-68708D669016}">
  <dimension ref="A1:M169"/>
  <sheetViews>
    <sheetView tabSelected="1" zoomScale="60" zoomScaleNormal="60" workbookViewId="0">
      <pane ySplit="8" topLeftCell="A9" activePane="bottomLeft" state="frozen"/>
      <selection pane="bottomLeft" activeCell="M11" sqref="M11"/>
    </sheetView>
  </sheetViews>
  <sheetFormatPr baseColWidth="10" defaultColWidth="11.44140625" defaultRowHeight="14.4" x14ac:dyDescent="0.3"/>
  <cols>
    <col min="1" max="1" width="13.109375" style="10" customWidth="1"/>
    <col min="2" max="2" width="19.5546875" style="11" customWidth="1"/>
    <col min="3" max="3" width="57.109375" style="10" customWidth="1"/>
    <col min="4" max="4" width="24.33203125" style="10" customWidth="1"/>
    <col min="5" max="5" width="22.5546875" style="11" customWidth="1"/>
    <col min="6" max="6" width="24.77734375" style="11" customWidth="1"/>
    <col min="7" max="7" width="21.33203125" style="11" customWidth="1"/>
    <col min="8" max="8" width="28.77734375" style="11" customWidth="1"/>
    <col min="9" max="9" width="32.109375" style="11" customWidth="1"/>
    <col min="10" max="10" width="21" style="58" customWidth="1"/>
    <col min="11" max="11" width="27.44140625" style="11" customWidth="1"/>
    <col min="12" max="12" width="23.6640625" style="10" customWidth="1"/>
    <col min="13" max="13" width="34.88671875" style="10" customWidth="1"/>
    <col min="14" max="16384" width="11.44140625" style="10"/>
  </cols>
  <sheetData>
    <row r="1" spans="1:13" ht="25.8" thickBot="1" x14ac:dyDescent="0.35">
      <c r="A1" s="68"/>
      <c r="B1" s="69"/>
      <c r="C1" s="68"/>
      <c r="D1" s="68"/>
      <c r="E1" s="69"/>
      <c r="F1" s="69"/>
      <c r="G1" s="69"/>
      <c r="H1" s="69"/>
      <c r="I1" s="69"/>
      <c r="J1" s="70"/>
      <c r="K1" s="69"/>
      <c r="L1" s="68"/>
      <c r="M1" s="68"/>
    </row>
    <row r="2" spans="1:13" ht="25.8" thickBot="1" x14ac:dyDescent="0.35">
      <c r="A2" s="68"/>
      <c r="B2" s="254" t="s">
        <v>158</v>
      </c>
      <c r="C2" s="255"/>
      <c r="D2" s="255"/>
      <c r="E2" s="255"/>
      <c r="F2" s="255"/>
      <c r="G2" s="255"/>
      <c r="H2" s="255"/>
      <c r="I2" s="255"/>
      <c r="J2" s="255"/>
      <c r="K2" s="255"/>
      <c r="L2" s="256"/>
      <c r="M2" s="68"/>
    </row>
    <row r="3" spans="1:13" ht="25.2" x14ac:dyDescent="0.3">
      <c r="A3" s="68"/>
      <c r="B3" s="247" t="s">
        <v>142</v>
      </c>
      <c r="C3" s="257" t="s">
        <v>151</v>
      </c>
      <c r="D3" s="257"/>
      <c r="E3" s="257"/>
      <c r="F3" s="257"/>
      <c r="G3" s="257"/>
      <c r="H3" s="257"/>
      <c r="I3" s="257"/>
      <c r="J3" s="257"/>
      <c r="K3" s="257"/>
      <c r="L3" s="257"/>
      <c r="M3" s="68"/>
    </row>
    <row r="4" spans="1:13" ht="25.2" x14ac:dyDescent="0.45">
      <c r="A4" s="68"/>
      <c r="B4" s="248" t="s">
        <v>143</v>
      </c>
      <c r="C4" s="258" t="s">
        <v>172</v>
      </c>
      <c r="D4" s="258"/>
      <c r="E4" s="258"/>
      <c r="F4" s="258"/>
      <c r="G4" s="258"/>
      <c r="H4" s="258"/>
      <c r="I4" s="258"/>
      <c r="J4" s="258"/>
      <c r="K4" s="258"/>
      <c r="L4" s="258"/>
      <c r="M4" s="68"/>
    </row>
    <row r="5" spans="1:13" ht="50.4" x14ac:dyDescent="0.45">
      <c r="A5" s="68"/>
      <c r="B5" s="248" t="s">
        <v>148</v>
      </c>
      <c r="C5" s="258" t="s">
        <v>173</v>
      </c>
      <c r="D5" s="258"/>
      <c r="E5" s="258"/>
      <c r="F5" s="258"/>
      <c r="G5" s="258"/>
      <c r="H5" s="258"/>
      <c r="I5" s="258"/>
      <c r="J5" s="258"/>
      <c r="K5" s="258"/>
      <c r="L5" s="258"/>
      <c r="M5" s="68"/>
    </row>
    <row r="6" spans="1:13" ht="25.2" x14ac:dyDescent="0.3">
      <c r="A6" s="68"/>
      <c r="B6" s="247" t="s">
        <v>144</v>
      </c>
      <c r="C6" s="258" t="s">
        <v>273</v>
      </c>
      <c r="D6" s="258"/>
      <c r="E6" s="258"/>
      <c r="F6" s="258"/>
      <c r="G6" s="258"/>
      <c r="H6" s="258"/>
      <c r="I6" s="258"/>
      <c r="J6" s="258"/>
      <c r="K6" s="258"/>
      <c r="L6" s="258"/>
      <c r="M6" s="68"/>
    </row>
    <row r="7" spans="1:13" s="71" customFormat="1" ht="22.5" customHeight="1" x14ac:dyDescent="0.3">
      <c r="A7" s="252" t="s">
        <v>141</v>
      </c>
      <c r="B7" s="252" t="s">
        <v>154</v>
      </c>
      <c r="C7" s="252" t="s">
        <v>272</v>
      </c>
      <c r="D7" s="61"/>
      <c r="E7" s="252" t="s">
        <v>164</v>
      </c>
      <c r="F7" s="260" t="s">
        <v>169</v>
      </c>
      <c r="G7" s="261"/>
      <c r="H7" s="262"/>
      <c r="I7" s="62"/>
      <c r="J7" s="63"/>
      <c r="K7" s="62"/>
      <c r="L7" s="252" t="s">
        <v>147</v>
      </c>
      <c r="M7" s="252" t="s">
        <v>140</v>
      </c>
    </row>
    <row r="8" spans="1:13" s="71" customFormat="1" ht="130.80000000000001" customHeight="1" x14ac:dyDescent="0.3">
      <c r="A8" s="253"/>
      <c r="B8" s="259"/>
      <c r="C8" s="259"/>
      <c r="D8" s="64" t="s">
        <v>149</v>
      </c>
      <c r="E8" s="259"/>
      <c r="F8" s="65" t="s">
        <v>8</v>
      </c>
      <c r="G8" s="168" t="s">
        <v>275</v>
      </c>
      <c r="H8" s="66" t="s">
        <v>9</v>
      </c>
      <c r="I8" s="64" t="s">
        <v>157</v>
      </c>
      <c r="J8" s="67" t="s">
        <v>274</v>
      </c>
      <c r="K8" s="64" t="s">
        <v>146</v>
      </c>
      <c r="L8" s="253"/>
      <c r="M8" s="253"/>
    </row>
    <row r="9" spans="1:13" ht="32.4" customHeight="1" x14ac:dyDescent="0.3">
      <c r="A9" s="134"/>
      <c r="B9" s="73" t="s">
        <v>145</v>
      </c>
      <c r="C9" s="74"/>
      <c r="D9" s="74"/>
      <c r="E9" s="75"/>
      <c r="F9" s="76"/>
      <c r="G9" s="76"/>
      <c r="H9" s="77"/>
      <c r="I9" s="78"/>
      <c r="J9" s="79"/>
      <c r="K9" s="56"/>
      <c r="L9" s="13"/>
      <c r="M9" s="13"/>
    </row>
    <row r="10" spans="1:13" ht="34.799999999999997" customHeight="1" x14ac:dyDescent="0.35">
      <c r="A10" s="134"/>
      <c r="B10" s="80"/>
      <c r="C10" s="249" t="s">
        <v>291</v>
      </c>
      <c r="D10" s="250"/>
      <c r="E10" s="250"/>
      <c r="F10" s="250"/>
      <c r="G10" s="250"/>
      <c r="H10" s="250"/>
      <c r="I10" s="251"/>
      <c r="J10" s="208">
        <f>(J11+J53+J93+J119)/4</f>
        <v>0.87057301887346672</v>
      </c>
      <c r="K10" s="55"/>
      <c r="L10" s="55"/>
      <c r="M10" s="13"/>
    </row>
    <row r="11" spans="1:13" ht="39" customHeight="1" x14ac:dyDescent="0.3">
      <c r="A11" s="140"/>
      <c r="B11" s="140"/>
      <c r="C11" s="146" t="s">
        <v>150</v>
      </c>
      <c r="D11" s="142">
        <f>D12+D18+D24+D29+D35+D41+D47</f>
        <v>19597085.280000001</v>
      </c>
      <c r="E11" s="143">
        <f>+D11/D159</f>
        <v>7.7583584356797727E-2</v>
      </c>
      <c r="F11" s="141"/>
      <c r="G11" s="141"/>
      <c r="H11" s="141"/>
      <c r="I11" s="144">
        <f>J11/100</f>
        <v>9.7154865419864095E-3</v>
      </c>
      <c r="J11" s="145">
        <f>J12+J18+J24+J29+J35+J41+J47</f>
        <v>0.971548654198641</v>
      </c>
      <c r="K11" s="55"/>
      <c r="L11" s="55"/>
      <c r="M11" s="13"/>
    </row>
    <row r="12" spans="1:13" ht="58.8" customHeight="1" x14ac:dyDescent="0.3">
      <c r="A12" s="125" t="s">
        <v>174</v>
      </c>
      <c r="B12" s="125">
        <v>1</v>
      </c>
      <c r="C12" s="126" t="s">
        <v>175</v>
      </c>
      <c r="D12" s="127">
        <v>2623828</v>
      </c>
      <c r="E12" s="128">
        <f>D12/D11</f>
        <v>0.13388868612404181</v>
      </c>
      <c r="F12" s="83"/>
      <c r="G12" s="83"/>
      <c r="H12" s="84"/>
      <c r="I12" s="128">
        <f>SUM(I13:I17)</f>
        <v>0.87500000000000011</v>
      </c>
      <c r="J12" s="129">
        <f>I12*E12</f>
        <v>0.1171526003585366</v>
      </c>
      <c r="K12" s="55"/>
      <c r="L12" s="55"/>
      <c r="M12" s="13"/>
    </row>
    <row r="13" spans="1:13" s="57" customFormat="1" ht="20.399999999999999" x14ac:dyDescent="0.35">
      <c r="A13" s="134"/>
      <c r="B13" s="136"/>
      <c r="C13" s="147" t="s">
        <v>152</v>
      </c>
      <c r="D13" s="148">
        <v>0</v>
      </c>
      <c r="E13" s="149">
        <v>0.15</v>
      </c>
      <c r="F13" s="150">
        <v>1</v>
      </c>
      <c r="G13" s="151"/>
      <c r="H13" s="152"/>
      <c r="I13" s="149">
        <f>E13*F13</f>
        <v>0.15</v>
      </c>
      <c r="J13" s="153"/>
      <c r="K13" s="55"/>
      <c r="L13" s="55"/>
      <c r="M13" s="13"/>
    </row>
    <row r="14" spans="1:13" s="57" customFormat="1" ht="20.399999999999999" x14ac:dyDescent="0.35">
      <c r="A14" s="134"/>
      <c r="B14" s="136"/>
      <c r="C14" s="147" t="s">
        <v>153</v>
      </c>
      <c r="D14" s="148">
        <v>0</v>
      </c>
      <c r="E14" s="149">
        <v>0.2</v>
      </c>
      <c r="F14" s="150">
        <v>0.6</v>
      </c>
      <c r="G14" s="151"/>
      <c r="H14" s="152"/>
      <c r="I14" s="149">
        <f t="shared" ref="I14:I23" si="0">E14*F14</f>
        <v>0.12</v>
      </c>
      <c r="J14" s="153"/>
      <c r="K14" s="55"/>
      <c r="L14" s="55"/>
      <c r="M14" s="13"/>
    </row>
    <row r="15" spans="1:13" s="57" customFormat="1" ht="20.399999999999999" x14ac:dyDescent="0.35">
      <c r="A15" s="134"/>
      <c r="B15" s="136"/>
      <c r="C15" s="154" t="s">
        <v>269</v>
      </c>
      <c r="D15" s="148">
        <v>0</v>
      </c>
      <c r="E15" s="149">
        <v>0.3</v>
      </c>
      <c r="F15" s="150">
        <v>1</v>
      </c>
      <c r="G15" s="155"/>
      <c r="H15" s="155"/>
      <c r="I15" s="156">
        <f t="shared" si="0"/>
        <v>0.3</v>
      </c>
      <c r="J15" s="157"/>
      <c r="K15" s="55"/>
      <c r="L15" s="55"/>
      <c r="M15" s="13"/>
    </row>
    <row r="16" spans="1:13" s="57" customFormat="1" ht="20.399999999999999" x14ac:dyDescent="0.35">
      <c r="A16" s="134"/>
      <c r="B16" s="136"/>
      <c r="C16" s="154" t="s">
        <v>270</v>
      </c>
      <c r="D16" s="148">
        <v>0</v>
      </c>
      <c r="E16" s="149">
        <v>0.3</v>
      </c>
      <c r="F16" s="150">
        <v>1</v>
      </c>
      <c r="G16" s="151"/>
      <c r="H16" s="152"/>
      <c r="I16" s="149">
        <f t="shared" si="0"/>
        <v>0.3</v>
      </c>
      <c r="J16" s="153"/>
      <c r="K16" s="55"/>
      <c r="L16" s="55"/>
      <c r="M16" s="13"/>
    </row>
    <row r="17" spans="1:13" s="57" customFormat="1" ht="20.399999999999999" x14ac:dyDescent="0.35">
      <c r="A17" s="134"/>
      <c r="B17" s="136"/>
      <c r="C17" s="154" t="s">
        <v>167</v>
      </c>
      <c r="D17" s="148">
        <v>0</v>
      </c>
      <c r="E17" s="149">
        <v>0.05</v>
      </c>
      <c r="F17" s="150">
        <v>0.1</v>
      </c>
      <c r="G17" s="151"/>
      <c r="H17" s="152"/>
      <c r="I17" s="149">
        <f t="shared" si="0"/>
        <v>5.000000000000001E-3</v>
      </c>
      <c r="J17" s="153"/>
      <c r="K17" s="55"/>
      <c r="L17" s="55"/>
      <c r="M17" s="13"/>
    </row>
    <row r="18" spans="1:13" s="60" customFormat="1" ht="67.8" customHeight="1" x14ac:dyDescent="0.3">
      <c r="A18" s="132" t="s">
        <v>161</v>
      </c>
      <c r="B18" s="125">
        <v>2</v>
      </c>
      <c r="C18" s="130" t="s">
        <v>210</v>
      </c>
      <c r="D18" s="131">
        <v>1311814</v>
      </c>
      <c r="E18" s="128">
        <f>D18/D11</f>
        <v>6.6939240262366195E-2</v>
      </c>
      <c r="F18" s="91"/>
      <c r="G18" s="91"/>
      <c r="H18" s="92"/>
      <c r="I18" s="128">
        <f>SUM(I19:I23)</f>
        <v>1.0000000000000002</v>
      </c>
      <c r="J18" s="129">
        <f>I18*E18</f>
        <v>6.6939240262366209E-2</v>
      </c>
      <c r="K18" s="55"/>
      <c r="L18" s="55"/>
      <c r="M18" s="13"/>
    </row>
    <row r="19" spans="1:13" s="163" customFormat="1" ht="20.399999999999999" x14ac:dyDescent="0.35">
      <c r="A19" s="136"/>
      <c r="B19" s="136"/>
      <c r="C19" s="147" t="s">
        <v>211</v>
      </c>
      <c r="D19" s="148">
        <v>0</v>
      </c>
      <c r="E19" s="158">
        <v>0.1</v>
      </c>
      <c r="F19" s="159">
        <v>1</v>
      </c>
      <c r="G19" s="160"/>
      <c r="H19" s="160"/>
      <c r="I19" s="160">
        <f t="shared" si="0"/>
        <v>0.1</v>
      </c>
      <c r="J19" s="161"/>
      <c r="K19" s="55"/>
      <c r="L19" s="55"/>
      <c r="M19" s="162"/>
    </row>
    <row r="20" spans="1:13" s="163" customFormat="1" ht="20.399999999999999" x14ac:dyDescent="0.35">
      <c r="A20" s="136"/>
      <c r="B20" s="136"/>
      <c r="C20" s="147" t="s">
        <v>224</v>
      </c>
      <c r="D20" s="148">
        <v>0</v>
      </c>
      <c r="E20" s="158">
        <v>0.2</v>
      </c>
      <c r="F20" s="159">
        <v>1</v>
      </c>
      <c r="G20" s="160"/>
      <c r="H20" s="160"/>
      <c r="I20" s="160">
        <f t="shared" si="0"/>
        <v>0.2</v>
      </c>
      <c r="J20" s="161"/>
      <c r="K20" s="55"/>
      <c r="L20" s="55"/>
      <c r="M20" s="162"/>
    </row>
    <row r="21" spans="1:13" s="164" customFormat="1" ht="20.399999999999999" x14ac:dyDescent="0.35">
      <c r="A21" s="136"/>
      <c r="B21" s="136"/>
      <c r="C21" s="154" t="s">
        <v>222</v>
      </c>
      <c r="D21" s="148">
        <v>0</v>
      </c>
      <c r="E21" s="149">
        <v>0.3</v>
      </c>
      <c r="F21" s="159">
        <v>1</v>
      </c>
      <c r="G21" s="160"/>
      <c r="H21" s="160"/>
      <c r="I21" s="160">
        <f t="shared" si="0"/>
        <v>0.3</v>
      </c>
      <c r="J21" s="153"/>
      <c r="K21" s="55"/>
      <c r="L21" s="55"/>
      <c r="M21" s="162"/>
    </row>
    <row r="22" spans="1:13" s="164" customFormat="1" ht="20.399999999999999" x14ac:dyDescent="0.35">
      <c r="A22" s="136"/>
      <c r="B22" s="136"/>
      <c r="C22" s="154" t="s">
        <v>223</v>
      </c>
      <c r="D22" s="148">
        <v>0</v>
      </c>
      <c r="E22" s="149">
        <v>0.3</v>
      </c>
      <c r="F22" s="159">
        <v>1</v>
      </c>
      <c r="G22" s="160"/>
      <c r="H22" s="160"/>
      <c r="I22" s="160">
        <f t="shared" si="0"/>
        <v>0.3</v>
      </c>
      <c r="J22" s="153"/>
      <c r="K22" s="55"/>
      <c r="L22" s="55"/>
      <c r="M22" s="162"/>
    </row>
    <row r="23" spans="1:13" s="164" customFormat="1" ht="20.399999999999999" x14ac:dyDescent="0.35">
      <c r="A23" s="166"/>
      <c r="B23" s="165"/>
      <c r="C23" s="167" t="s">
        <v>168</v>
      </c>
      <c r="D23" s="148">
        <v>0</v>
      </c>
      <c r="E23" s="149">
        <v>0.1</v>
      </c>
      <c r="F23" s="159">
        <v>1</v>
      </c>
      <c r="G23" s="160"/>
      <c r="H23" s="160"/>
      <c r="I23" s="160">
        <f t="shared" si="0"/>
        <v>0.1</v>
      </c>
      <c r="J23" s="153"/>
      <c r="K23" s="55"/>
      <c r="L23" s="55"/>
      <c r="M23" s="162"/>
    </row>
    <row r="24" spans="1:13" s="11" customFormat="1" ht="40.799999999999997" x14ac:dyDescent="0.3">
      <c r="A24" s="135" t="s">
        <v>162</v>
      </c>
      <c r="B24" s="125">
        <v>3</v>
      </c>
      <c r="C24" s="130" t="s">
        <v>176</v>
      </c>
      <c r="D24" s="127">
        <v>3935742</v>
      </c>
      <c r="E24" s="128">
        <f>D24/D11</f>
        <v>0.20083302918606269</v>
      </c>
      <c r="F24" s="95"/>
      <c r="G24" s="95"/>
      <c r="H24" s="84"/>
      <c r="I24" s="128">
        <f>SUM(I25:I28)</f>
        <v>1</v>
      </c>
      <c r="J24" s="129">
        <f>I24*E24</f>
        <v>0.20083302918606269</v>
      </c>
      <c r="K24" s="55"/>
      <c r="L24" s="55"/>
      <c r="M24" s="59"/>
    </row>
    <row r="25" spans="1:13" s="164" customFormat="1" ht="20.399999999999999" x14ac:dyDescent="0.35">
      <c r="A25" s="136"/>
      <c r="B25" s="136"/>
      <c r="C25" s="147" t="s">
        <v>211</v>
      </c>
      <c r="D25" s="148">
        <v>0</v>
      </c>
      <c r="E25" s="149">
        <v>0.1</v>
      </c>
      <c r="F25" s="159">
        <v>1</v>
      </c>
      <c r="G25" s="151"/>
      <c r="H25" s="160"/>
      <c r="I25" s="160">
        <f>E25*F25</f>
        <v>0.1</v>
      </c>
      <c r="J25" s="153"/>
      <c r="K25" s="55"/>
      <c r="L25" s="55"/>
      <c r="M25" s="162"/>
    </row>
    <row r="26" spans="1:13" s="164" customFormat="1" ht="20.399999999999999" x14ac:dyDescent="0.35">
      <c r="A26" s="136"/>
      <c r="B26" s="136"/>
      <c r="C26" s="147" t="s">
        <v>153</v>
      </c>
      <c r="D26" s="148">
        <v>0</v>
      </c>
      <c r="E26" s="149">
        <v>0.2</v>
      </c>
      <c r="F26" s="159">
        <v>1</v>
      </c>
      <c r="G26" s="151"/>
      <c r="H26" s="160"/>
      <c r="I26" s="160">
        <f t="shared" ref="I26:I28" si="1">E26*F26</f>
        <v>0.2</v>
      </c>
      <c r="J26" s="153"/>
      <c r="K26" s="55"/>
      <c r="L26" s="55"/>
      <c r="M26" s="162"/>
    </row>
    <row r="27" spans="1:13" s="164" customFormat="1" ht="20.399999999999999" x14ac:dyDescent="0.35">
      <c r="A27" s="136"/>
      <c r="B27" s="136"/>
      <c r="C27" s="154" t="s">
        <v>225</v>
      </c>
      <c r="D27" s="148">
        <v>0</v>
      </c>
      <c r="E27" s="149">
        <v>0.55000000000000004</v>
      </c>
      <c r="F27" s="159">
        <v>1</v>
      </c>
      <c r="G27" s="151"/>
      <c r="H27" s="160"/>
      <c r="I27" s="160">
        <f t="shared" si="1"/>
        <v>0.55000000000000004</v>
      </c>
      <c r="J27" s="153"/>
      <c r="K27" s="55"/>
      <c r="L27" s="55"/>
      <c r="M27" s="162"/>
    </row>
    <row r="28" spans="1:13" s="164" customFormat="1" ht="25.5" customHeight="1" x14ac:dyDescent="0.35">
      <c r="A28" s="136"/>
      <c r="B28" s="136"/>
      <c r="C28" s="147" t="s">
        <v>168</v>
      </c>
      <c r="D28" s="148">
        <v>0</v>
      </c>
      <c r="E28" s="149">
        <v>0.15</v>
      </c>
      <c r="F28" s="159">
        <v>1</v>
      </c>
      <c r="G28" s="151"/>
      <c r="H28" s="160"/>
      <c r="I28" s="160">
        <f t="shared" si="1"/>
        <v>0.15</v>
      </c>
      <c r="J28" s="153"/>
      <c r="K28" s="55"/>
      <c r="L28" s="55"/>
      <c r="M28" s="162"/>
    </row>
    <row r="29" spans="1:13" ht="36" customHeight="1" x14ac:dyDescent="0.3">
      <c r="A29" s="135" t="s">
        <v>177</v>
      </c>
      <c r="B29" s="132">
        <v>4</v>
      </c>
      <c r="C29" s="126" t="s">
        <v>178</v>
      </c>
      <c r="D29" s="127">
        <v>3500000</v>
      </c>
      <c r="E29" s="128">
        <f>D29/D11</f>
        <v>0.17859798791465992</v>
      </c>
      <c r="F29" s="95"/>
      <c r="G29" s="91"/>
      <c r="H29" s="84"/>
      <c r="I29" s="128">
        <f>SUM(I30:I34)</f>
        <v>0.99999999999999989</v>
      </c>
      <c r="J29" s="129">
        <f>I29*E29</f>
        <v>0.17859798791465989</v>
      </c>
      <c r="K29" s="55"/>
      <c r="L29" s="55"/>
      <c r="M29" s="13"/>
    </row>
    <row r="30" spans="1:13" s="164" customFormat="1" ht="20.399999999999999" x14ac:dyDescent="0.35">
      <c r="A30" s="136"/>
      <c r="B30" s="136"/>
      <c r="C30" s="147" t="s">
        <v>211</v>
      </c>
      <c r="D30" s="148">
        <v>0</v>
      </c>
      <c r="E30" s="149">
        <v>0.05</v>
      </c>
      <c r="F30" s="159">
        <v>1</v>
      </c>
      <c r="G30" s="151"/>
      <c r="H30" s="151"/>
      <c r="I30" s="160">
        <f>E30*F30</f>
        <v>0.05</v>
      </c>
      <c r="J30" s="153"/>
      <c r="K30" s="55"/>
      <c r="L30" s="55"/>
      <c r="M30" s="162"/>
    </row>
    <row r="31" spans="1:13" s="164" customFormat="1" ht="20.399999999999999" x14ac:dyDescent="0.35">
      <c r="A31" s="136"/>
      <c r="B31" s="136"/>
      <c r="C31" s="147" t="s">
        <v>153</v>
      </c>
      <c r="D31" s="148">
        <v>0</v>
      </c>
      <c r="E31" s="149">
        <v>0.05</v>
      </c>
      <c r="F31" s="159">
        <v>1</v>
      </c>
      <c r="G31" s="151"/>
      <c r="H31" s="151"/>
      <c r="I31" s="160">
        <f t="shared" ref="I31:I34" si="2">E31*F31</f>
        <v>0.05</v>
      </c>
      <c r="J31" s="153"/>
      <c r="K31" s="55"/>
      <c r="L31" s="55"/>
      <c r="M31" s="162"/>
    </row>
    <row r="32" spans="1:13" s="164" customFormat="1" ht="20.399999999999999" x14ac:dyDescent="0.35">
      <c r="A32" s="136"/>
      <c r="B32" s="136"/>
      <c r="C32" s="154" t="s">
        <v>159</v>
      </c>
      <c r="D32" s="148">
        <v>0</v>
      </c>
      <c r="E32" s="149">
        <v>0.5</v>
      </c>
      <c r="F32" s="159">
        <v>1</v>
      </c>
      <c r="G32" s="151"/>
      <c r="H32" s="151"/>
      <c r="I32" s="160">
        <f t="shared" si="2"/>
        <v>0.5</v>
      </c>
      <c r="J32" s="153"/>
      <c r="K32" s="55"/>
      <c r="L32" s="55"/>
      <c r="M32" s="162"/>
    </row>
    <row r="33" spans="1:13" s="164" customFormat="1" ht="20.399999999999999" x14ac:dyDescent="0.35">
      <c r="A33" s="136"/>
      <c r="B33" s="136"/>
      <c r="C33" s="147" t="s">
        <v>213</v>
      </c>
      <c r="D33" s="148">
        <v>0</v>
      </c>
      <c r="E33" s="149">
        <v>0.3</v>
      </c>
      <c r="F33" s="159">
        <v>1</v>
      </c>
      <c r="G33" s="151"/>
      <c r="H33" s="151"/>
      <c r="I33" s="160">
        <f t="shared" si="2"/>
        <v>0.3</v>
      </c>
      <c r="J33" s="153"/>
      <c r="K33" s="55"/>
      <c r="L33" s="55"/>
      <c r="M33" s="162"/>
    </row>
    <row r="34" spans="1:13" s="164" customFormat="1" ht="20.399999999999999" x14ac:dyDescent="0.35">
      <c r="A34" s="136"/>
      <c r="B34" s="136"/>
      <c r="C34" s="147" t="s">
        <v>212</v>
      </c>
      <c r="D34" s="148"/>
      <c r="E34" s="149">
        <v>0.1</v>
      </c>
      <c r="F34" s="159">
        <v>1</v>
      </c>
      <c r="G34" s="151"/>
      <c r="H34" s="151"/>
      <c r="I34" s="160">
        <f t="shared" si="2"/>
        <v>0.1</v>
      </c>
      <c r="J34" s="153"/>
      <c r="K34" s="55"/>
      <c r="L34" s="55"/>
      <c r="M34" s="162"/>
    </row>
    <row r="35" spans="1:13" ht="36" customHeight="1" x14ac:dyDescent="0.3">
      <c r="A35" s="135" t="s">
        <v>179</v>
      </c>
      <c r="B35" s="132">
        <v>5</v>
      </c>
      <c r="C35" s="170" t="s">
        <v>180</v>
      </c>
      <c r="D35" s="127">
        <v>3279785</v>
      </c>
      <c r="E35" s="128">
        <f>D35/D11</f>
        <v>0.16736085765505226</v>
      </c>
      <c r="F35" s="96"/>
      <c r="G35" s="83"/>
      <c r="H35" s="84"/>
      <c r="I35" s="128">
        <f>SUM(I36:I40)</f>
        <v>0.92999999999999994</v>
      </c>
      <c r="J35" s="129">
        <f>I35*E35</f>
        <v>0.15564559761919861</v>
      </c>
      <c r="K35" s="55"/>
      <c r="L35" s="55"/>
      <c r="M35" s="13"/>
    </row>
    <row r="36" spans="1:13" s="164" customFormat="1" ht="20.399999999999999" x14ac:dyDescent="0.35">
      <c r="A36" s="136"/>
      <c r="B36" s="136"/>
      <c r="C36" s="147" t="s">
        <v>211</v>
      </c>
      <c r="D36" s="148">
        <v>0</v>
      </c>
      <c r="E36" s="149">
        <v>0.15</v>
      </c>
      <c r="F36" s="159">
        <v>1</v>
      </c>
      <c r="G36" s="151"/>
      <c r="H36" s="151"/>
      <c r="I36" s="160">
        <f>E36*F36</f>
        <v>0.15</v>
      </c>
      <c r="J36" s="153"/>
      <c r="K36" s="55"/>
      <c r="L36" s="55"/>
      <c r="M36" s="162"/>
    </row>
    <row r="37" spans="1:13" s="164" customFormat="1" ht="20.399999999999999" x14ac:dyDescent="0.35">
      <c r="A37" s="136"/>
      <c r="B37" s="136"/>
      <c r="C37" s="147" t="s">
        <v>153</v>
      </c>
      <c r="D37" s="148">
        <v>0</v>
      </c>
      <c r="E37" s="149">
        <v>0.2</v>
      </c>
      <c r="F37" s="159">
        <v>1</v>
      </c>
      <c r="G37" s="151"/>
      <c r="H37" s="151"/>
      <c r="I37" s="160">
        <f t="shared" ref="I37:I40" si="3">E37*F37</f>
        <v>0.2</v>
      </c>
      <c r="J37" s="153"/>
      <c r="K37" s="55"/>
      <c r="L37" s="55"/>
      <c r="M37" s="162"/>
    </row>
    <row r="38" spans="1:13" s="164" customFormat="1" ht="20.399999999999999" x14ac:dyDescent="0.35">
      <c r="A38" s="136"/>
      <c r="B38" s="136"/>
      <c r="C38" s="154" t="s">
        <v>159</v>
      </c>
      <c r="D38" s="148">
        <v>0</v>
      </c>
      <c r="E38" s="149">
        <v>0.5</v>
      </c>
      <c r="F38" s="159">
        <v>1</v>
      </c>
      <c r="G38" s="151"/>
      <c r="H38" s="151"/>
      <c r="I38" s="160">
        <f t="shared" si="3"/>
        <v>0.5</v>
      </c>
      <c r="J38" s="153"/>
      <c r="K38" s="55"/>
      <c r="L38" s="55"/>
      <c r="M38" s="162"/>
    </row>
    <row r="39" spans="1:13" s="164" customFormat="1" ht="20.399999999999999" x14ac:dyDescent="0.35">
      <c r="A39" s="136"/>
      <c r="B39" s="136"/>
      <c r="C39" s="147" t="s">
        <v>226</v>
      </c>
      <c r="D39" s="148">
        <v>0</v>
      </c>
      <c r="E39" s="149">
        <v>0.1</v>
      </c>
      <c r="F39" s="159">
        <v>0.8</v>
      </c>
      <c r="G39" s="151"/>
      <c r="H39" s="151"/>
      <c r="I39" s="160">
        <f t="shared" si="3"/>
        <v>8.0000000000000016E-2</v>
      </c>
      <c r="J39" s="153"/>
      <c r="K39" s="55"/>
      <c r="L39" s="55"/>
      <c r="M39" s="162"/>
    </row>
    <row r="40" spans="1:13" s="164" customFormat="1" ht="20.399999999999999" x14ac:dyDescent="0.35">
      <c r="A40" s="136"/>
      <c r="B40" s="136"/>
      <c r="C40" s="147" t="s">
        <v>212</v>
      </c>
      <c r="D40" s="148"/>
      <c r="E40" s="149">
        <v>0.05</v>
      </c>
      <c r="F40" s="159">
        <v>0</v>
      </c>
      <c r="G40" s="151"/>
      <c r="H40" s="151"/>
      <c r="I40" s="160">
        <f t="shared" si="3"/>
        <v>0</v>
      </c>
      <c r="J40" s="153"/>
      <c r="K40" s="55"/>
      <c r="L40" s="55"/>
      <c r="M40" s="162"/>
    </row>
    <row r="41" spans="1:13" ht="33" customHeight="1" x14ac:dyDescent="0.35">
      <c r="A41" s="135" t="s">
        <v>181</v>
      </c>
      <c r="B41" s="169">
        <v>6</v>
      </c>
      <c r="C41" s="126" t="s">
        <v>182</v>
      </c>
      <c r="D41" s="127">
        <v>1639893</v>
      </c>
      <c r="E41" s="128">
        <f>D41/D11</f>
        <v>8.3680454341524393E-2</v>
      </c>
      <c r="F41" s="96"/>
      <c r="G41" s="83"/>
      <c r="H41" s="84"/>
      <c r="I41" s="128">
        <f>SUM(I42:I46)</f>
        <v>1</v>
      </c>
      <c r="J41" s="129">
        <f>I41*E41</f>
        <v>8.3680454341524393E-2</v>
      </c>
      <c r="K41" s="55"/>
      <c r="L41" s="55"/>
      <c r="M41" s="13"/>
    </row>
    <row r="42" spans="1:13" s="57" customFormat="1" ht="20.399999999999999" x14ac:dyDescent="0.35">
      <c r="A42" s="136"/>
      <c r="B42" s="85"/>
      <c r="C42" s="86" t="s">
        <v>152</v>
      </c>
      <c r="D42" s="87">
        <v>0</v>
      </c>
      <c r="E42" s="88">
        <v>0.2</v>
      </c>
      <c r="F42" s="93">
        <v>1</v>
      </c>
      <c r="G42" s="89"/>
      <c r="H42" s="89"/>
      <c r="I42" s="94">
        <f>E42*F42</f>
        <v>0.2</v>
      </c>
      <c r="J42" s="79"/>
      <c r="K42" s="55"/>
      <c r="L42" s="55"/>
      <c r="M42" s="13"/>
    </row>
    <row r="43" spans="1:13" s="57" customFormat="1" ht="20.399999999999999" x14ac:dyDescent="0.35">
      <c r="A43" s="136"/>
      <c r="B43" s="85"/>
      <c r="C43" s="86" t="s">
        <v>163</v>
      </c>
      <c r="D43" s="87">
        <v>0</v>
      </c>
      <c r="E43" s="88">
        <v>0.1</v>
      </c>
      <c r="F43" s="93">
        <v>1</v>
      </c>
      <c r="G43" s="89"/>
      <c r="H43" s="89"/>
      <c r="I43" s="94">
        <f t="shared" ref="I43:I46" si="4">E43*F43</f>
        <v>0.1</v>
      </c>
      <c r="J43" s="79"/>
      <c r="K43" s="55"/>
      <c r="L43" s="55"/>
      <c r="M43" s="13"/>
    </row>
    <row r="44" spans="1:13" s="57" customFormat="1" ht="20.399999999999999" x14ac:dyDescent="0.35">
      <c r="A44" s="136"/>
      <c r="B44" s="85"/>
      <c r="C44" s="86" t="s">
        <v>160</v>
      </c>
      <c r="D44" s="87">
        <v>0</v>
      </c>
      <c r="E44" s="88">
        <v>0.05</v>
      </c>
      <c r="F44" s="93">
        <v>1</v>
      </c>
      <c r="G44" s="89"/>
      <c r="H44" s="89"/>
      <c r="I44" s="94">
        <f t="shared" si="4"/>
        <v>0.05</v>
      </c>
      <c r="J44" s="79"/>
      <c r="K44" s="55"/>
      <c r="L44" s="55"/>
      <c r="M44" s="13"/>
    </row>
    <row r="45" spans="1:13" s="57" customFormat="1" ht="20.399999999999999" x14ac:dyDescent="0.35">
      <c r="A45" s="136"/>
      <c r="B45" s="85"/>
      <c r="C45" s="86" t="s">
        <v>227</v>
      </c>
      <c r="D45" s="87">
        <v>0</v>
      </c>
      <c r="E45" s="88">
        <v>0.5</v>
      </c>
      <c r="F45" s="93">
        <v>1</v>
      </c>
      <c r="G45" s="89"/>
      <c r="H45" s="89"/>
      <c r="I45" s="94">
        <f t="shared" si="4"/>
        <v>0.5</v>
      </c>
      <c r="J45" s="79"/>
      <c r="K45" s="55"/>
      <c r="L45" s="55"/>
      <c r="M45" s="13"/>
    </row>
    <row r="46" spans="1:13" s="57" customFormat="1" ht="20.399999999999999" x14ac:dyDescent="0.35">
      <c r="A46" s="136"/>
      <c r="B46" s="85"/>
      <c r="C46" s="86" t="s">
        <v>228</v>
      </c>
      <c r="D46" s="87"/>
      <c r="E46" s="88">
        <v>0.15</v>
      </c>
      <c r="F46" s="93">
        <v>1</v>
      </c>
      <c r="G46" s="89"/>
      <c r="H46" s="89"/>
      <c r="I46" s="94">
        <f t="shared" si="4"/>
        <v>0.15</v>
      </c>
      <c r="J46" s="79"/>
      <c r="K46" s="55"/>
      <c r="L46" s="55"/>
      <c r="M46" s="13"/>
    </row>
    <row r="47" spans="1:13" ht="49.8" customHeight="1" x14ac:dyDescent="0.3">
      <c r="A47" s="135" t="s">
        <v>214</v>
      </c>
      <c r="B47" s="132">
        <v>7</v>
      </c>
      <c r="C47" s="130" t="s">
        <v>220</v>
      </c>
      <c r="D47" s="127">
        <v>3306023.28</v>
      </c>
      <c r="E47" s="128">
        <f>D47/D11</f>
        <v>0.16869974451629266</v>
      </c>
      <c r="F47" s="95"/>
      <c r="G47" s="91"/>
      <c r="H47" s="84"/>
      <c r="I47" s="128">
        <f>SUM(I48:I52)</f>
        <v>1</v>
      </c>
      <c r="J47" s="129">
        <f>I47*E47</f>
        <v>0.16869974451629266</v>
      </c>
      <c r="K47" s="55"/>
      <c r="L47" s="55"/>
      <c r="M47" s="13"/>
    </row>
    <row r="48" spans="1:13" s="57" customFormat="1" ht="20.399999999999999" x14ac:dyDescent="0.35">
      <c r="A48" s="136"/>
      <c r="B48" s="85"/>
      <c r="C48" s="86" t="s">
        <v>211</v>
      </c>
      <c r="D48" s="87">
        <v>0</v>
      </c>
      <c r="E48" s="88">
        <v>0.05</v>
      </c>
      <c r="F48" s="93">
        <v>1</v>
      </c>
      <c r="G48" s="89"/>
      <c r="H48" s="89"/>
      <c r="I48" s="94">
        <f>E48*F48</f>
        <v>0.05</v>
      </c>
      <c r="J48" s="79"/>
      <c r="K48" s="55"/>
      <c r="L48" s="55"/>
      <c r="M48" s="13"/>
    </row>
    <row r="49" spans="1:13" s="57" customFormat="1" ht="20.399999999999999" x14ac:dyDescent="0.35">
      <c r="A49" s="136"/>
      <c r="B49" s="85"/>
      <c r="C49" s="86" t="s">
        <v>153</v>
      </c>
      <c r="D49" s="87">
        <v>0</v>
      </c>
      <c r="E49" s="88">
        <v>0.15</v>
      </c>
      <c r="F49" s="93">
        <v>1</v>
      </c>
      <c r="G49" s="89"/>
      <c r="H49" s="89"/>
      <c r="I49" s="94">
        <f t="shared" ref="I49:I52" si="5">E49*F49</f>
        <v>0.15</v>
      </c>
      <c r="J49" s="79"/>
      <c r="K49" s="55"/>
      <c r="L49" s="55"/>
      <c r="M49" s="13"/>
    </row>
    <row r="50" spans="1:13" s="57" customFormat="1" ht="40.799999999999997" x14ac:dyDescent="0.35">
      <c r="A50" s="136"/>
      <c r="B50" s="85"/>
      <c r="C50" s="90" t="s">
        <v>229</v>
      </c>
      <c r="D50" s="87">
        <v>0</v>
      </c>
      <c r="E50" s="88">
        <v>0.1</v>
      </c>
      <c r="F50" s="93">
        <v>1</v>
      </c>
      <c r="G50" s="89"/>
      <c r="H50" s="89"/>
      <c r="I50" s="94">
        <f t="shared" si="5"/>
        <v>0.1</v>
      </c>
      <c r="J50" s="79"/>
      <c r="K50" s="55"/>
      <c r="L50" s="55"/>
      <c r="M50" s="13"/>
    </row>
    <row r="51" spans="1:13" s="57" customFormat="1" ht="20.399999999999999" x14ac:dyDescent="0.35">
      <c r="A51" s="136"/>
      <c r="B51" s="85"/>
      <c r="C51" s="86" t="s">
        <v>213</v>
      </c>
      <c r="D51" s="87">
        <v>0</v>
      </c>
      <c r="E51" s="88">
        <v>0.5</v>
      </c>
      <c r="F51" s="93">
        <v>1</v>
      </c>
      <c r="G51" s="89"/>
      <c r="H51" s="89"/>
      <c r="I51" s="94">
        <f t="shared" si="5"/>
        <v>0.5</v>
      </c>
      <c r="J51" s="79"/>
      <c r="K51" s="55"/>
      <c r="L51" s="55"/>
      <c r="M51" s="13"/>
    </row>
    <row r="52" spans="1:13" s="57" customFormat="1" ht="20.399999999999999" x14ac:dyDescent="0.35">
      <c r="A52" s="136"/>
      <c r="B52" s="85"/>
      <c r="C52" s="86" t="s">
        <v>212</v>
      </c>
      <c r="D52" s="87"/>
      <c r="E52" s="88">
        <v>0.2</v>
      </c>
      <c r="F52" s="93">
        <v>1</v>
      </c>
      <c r="G52" s="89"/>
      <c r="H52" s="89"/>
      <c r="I52" s="94">
        <f t="shared" si="5"/>
        <v>0.2</v>
      </c>
      <c r="J52" s="79"/>
      <c r="K52" s="55"/>
      <c r="L52" s="55"/>
      <c r="M52" s="13"/>
    </row>
    <row r="53" spans="1:13" ht="60.6" customHeight="1" x14ac:dyDescent="0.3">
      <c r="A53" s="171"/>
      <c r="B53" s="172"/>
      <c r="C53" s="177" t="s">
        <v>183</v>
      </c>
      <c r="D53" s="174">
        <f>D54+D61+D68+D74+D83+D88</f>
        <v>90850044.5</v>
      </c>
      <c r="E53" s="175">
        <f>+D53/D159</f>
        <v>0.35966940953601734</v>
      </c>
      <c r="F53" s="82"/>
      <c r="G53" s="81"/>
      <c r="H53" s="81"/>
      <c r="I53" s="176">
        <f>J53/100</f>
        <v>8.4010108303249099E-3</v>
      </c>
      <c r="J53" s="145">
        <f>J68+J61+J54+J74+J83+J88</f>
        <v>0.84010108303249098</v>
      </c>
      <c r="K53" s="55"/>
      <c r="L53" s="55"/>
      <c r="M53" s="13"/>
    </row>
    <row r="54" spans="1:13" ht="87" customHeight="1" x14ac:dyDescent="0.3">
      <c r="A54" s="178" t="s">
        <v>184</v>
      </c>
      <c r="B54" s="179">
        <v>1</v>
      </c>
      <c r="C54" s="180" t="s">
        <v>185</v>
      </c>
      <c r="D54" s="181">
        <v>8855419.5</v>
      </c>
      <c r="E54" s="128">
        <f>D54/D53</f>
        <v>9.7472924187725629E-2</v>
      </c>
      <c r="F54" s="97"/>
      <c r="G54" s="188"/>
      <c r="H54" s="189"/>
      <c r="I54" s="190">
        <f>SUM(I55:I60)</f>
        <v>1</v>
      </c>
      <c r="J54" s="191">
        <f>I54*E54</f>
        <v>9.7472924187725629E-2</v>
      </c>
      <c r="K54" s="55"/>
      <c r="L54" s="55"/>
      <c r="M54" s="13"/>
    </row>
    <row r="55" spans="1:13" s="163" customFormat="1" ht="24" customHeight="1" x14ac:dyDescent="0.3">
      <c r="A55" s="133"/>
      <c r="B55" s="133"/>
      <c r="C55" s="147" t="s">
        <v>211</v>
      </c>
      <c r="D55" s="182"/>
      <c r="E55" s="183">
        <v>0.1</v>
      </c>
      <c r="F55" s="184">
        <v>1</v>
      </c>
      <c r="G55" s="185"/>
      <c r="H55" s="134"/>
      <c r="I55" s="149">
        <f t="shared" ref="I55:I60" si="6">E55*F55</f>
        <v>0.1</v>
      </c>
      <c r="J55" s="153"/>
      <c r="K55" s="55"/>
      <c r="L55" s="55"/>
      <c r="M55" s="162"/>
    </row>
    <row r="56" spans="1:13" s="163" customFormat="1" ht="23.25" customHeight="1" x14ac:dyDescent="0.3">
      <c r="A56" s="133"/>
      <c r="B56" s="133"/>
      <c r="C56" s="147" t="s">
        <v>153</v>
      </c>
      <c r="D56" s="182"/>
      <c r="E56" s="183">
        <v>0.1</v>
      </c>
      <c r="F56" s="184">
        <v>1</v>
      </c>
      <c r="G56" s="185"/>
      <c r="H56" s="134"/>
      <c r="I56" s="149">
        <f t="shared" si="6"/>
        <v>0.1</v>
      </c>
      <c r="J56" s="153"/>
      <c r="K56" s="55"/>
      <c r="L56" s="55"/>
      <c r="M56" s="162"/>
    </row>
    <row r="57" spans="1:13" s="163" customFormat="1" ht="20.25" customHeight="1" x14ac:dyDescent="0.3">
      <c r="A57" s="133"/>
      <c r="B57" s="133"/>
      <c r="C57" s="186" t="s">
        <v>230</v>
      </c>
      <c r="D57" s="106"/>
      <c r="E57" s="183">
        <v>0.25</v>
      </c>
      <c r="F57" s="184">
        <v>1</v>
      </c>
      <c r="G57" s="185"/>
      <c r="H57" s="134"/>
      <c r="I57" s="149">
        <f t="shared" si="6"/>
        <v>0.25</v>
      </c>
      <c r="J57" s="153"/>
      <c r="K57" s="55"/>
      <c r="L57" s="55"/>
      <c r="M57" s="162"/>
    </row>
    <row r="58" spans="1:13" s="163" customFormat="1" ht="40.200000000000003" customHeight="1" x14ac:dyDescent="0.3">
      <c r="A58" s="133"/>
      <c r="B58" s="133"/>
      <c r="C58" s="186" t="s">
        <v>209</v>
      </c>
      <c r="D58" s="106"/>
      <c r="E58" s="183">
        <v>0.25</v>
      </c>
      <c r="F58" s="184">
        <v>1</v>
      </c>
      <c r="G58" s="185"/>
      <c r="H58" s="134"/>
      <c r="I58" s="149">
        <f t="shared" si="6"/>
        <v>0.25</v>
      </c>
      <c r="J58" s="153"/>
      <c r="K58" s="55"/>
      <c r="L58" s="55"/>
      <c r="M58" s="162"/>
    </row>
    <row r="59" spans="1:13" s="163" customFormat="1" ht="24.75" customHeight="1" x14ac:dyDescent="0.3">
      <c r="A59" s="133"/>
      <c r="B59" s="133"/>
      <c r="C59" s="186" t="s">
        <v>231</v>
      </c>
      <c r="D59" s="106"/>
      <c r="E59" s="183">
        <v>0.25</v>
      </c>
      <c r="F59" s="184">
        <v>1</v>
      </c>
      <c r="G59" s="185"/>
      <c r="H59" s="134"/>
      <c r="I59" s="149">
        <f t="shared" si="6"/>
        <v>0.25</v>
      </c>
      <c r="J59" s="153"/>
      <c r="K59" s="55"/>
      <c r="L59" s="55"/>
      <c r="M59" s="162"/>
    </row>
    <row r="60" spans="1:13" s="163" customFormat="1" ht="24.75" customHeight="1" x14ac:dyDescent="0.3">
      <c r="A60" s="133"/>
      <c r="B60" s="133"/>
      <c r="C60" s="186" t="s">
        <v>232</v>
      </c>
      <c r="D60" s="106"/>
      <c r="E60" s="183">
        <v>0.05</v>
      </c>
      <c r="F60" s="184">
        <v>1</v>
      </c>
      <c r="G60" s="185"/>
      <c r="H60" s="134"/>
      <c r="I60" s="149">
        <f t="shared" si="6"/>
        <v>0.05</v>
      </c>
      <c r="J60" s="153"/>
      <c r="K60" s="55"/>
      <c r="L60" s="55"/>
      <c r="M60" s="162"/>
    </row>
    <row r="61" spans="1:13" ht="78.599999999999994" customHeight="1" x14ac:dyDescent="0.3">
      <c r="A61" s="178" t="s">
        <v>206</v>
      </c>
      <c r="B61" s="179">
        <v>2</v>
      </c>
      <c r="C61" s="180" t="s">
        <v>186</v>
      </c>
      <c r="D61" s="181">
        <v>13119140</v>
      </c>
      <c r="E61" s="187">
        <f>D61/D53</f>
        <v>0.1444043321299639</v>
      </c>
      <c r="F61" s="99"/>
      <c r="G61" s="192"/>
      <c r="H61" s="193"/>
      <c r="I61" s="187">
        <f>I62+I63+I64+I65+I66+I67</f>
        <v>1</v>
      </c>
      <c r="J61" s="194">
        <f>I61*E61</f>
        <v>0.1444043321299639</v>
      </c>
      <c r="K61" s="55"/>
      <c r="L61" s="55"/>
      <c r="M61" s="13"/>
    </row>
    <row r="62" spans="1:13" s="164" customFormat="1" ht="39.75" customHeight="1" x14ac:dyDescent="0.3">
      <c r="A62" s="137"/>
      <c r="B62" s="195"/>
      <c r="C62" s="147" t="s">
        <v>211</v>
      </c>
      <c r="D62" s="133">
        <v>0</v>
      </c>
      <c r="E62" s="196">
        <v>0.05</v>
      </c>
      <c r="F62" s="184">
        <v>1</v>
      </c>
      <c r="G62" s="197"/>
      <c r="H62" s="151"/>
      <c r="I62" s="198">
        <f t="shared" ref="I62:I67" si="7">E62*F62</f>
        <v>0.05</v>
      </c>
      <c r="J62" s="199"/>
      <c r="K62" s="55"/>
      <c r="L62" s="55"/>
      <c r="M62" s="162"/>
    </row>
    <row r="63" spans="1:13" s="164" customFormat="1" ht="20.25" customHeight="1" x14ac:dyDescent="0.3">
      <c r="A63" s="137"/>
      <c r="B63" s="195"/>
      <c r="C63" s="147" t="s">
        <v>153</v>
      </c>
      <c r="D63" s="133">
        <v>0</v>
      </c>
      <c r="E63" s="196">
        <v>0.1</v>
      </c>
      <c r="F63" s="184">
        <v>1</v>
      </c>
      <c r="G63" s="197"/>
      <c r="H63" s="151"/>
      <c r="I63" s="198">
        <f t="shared" si="7"/>
        <v>0.1</v>
      </c>
      <c r="J63" s="199"/>
      <c r="K63" s="55"/>
      <c r="L63" s="55"/>
      <c r="M63" s="162"/>
    </row>
    <row r="64" spans="1:13" s="163" customFormat="1" ht="38.4" customHeight="1" x14ac:dyDescent="0.35">
      <c r="A64" s="137"/>
      <c r="B64" s="133"/>
      <c r="C64" s="200" t="s">
        <v>233</v>
      </c>
      <c r="D64" s="133">
        <v>0</v>
      </c>
      <c r="E64" s="196">
        <v>0.15</v>
      </c>
      <c r="F64" s="184">
        <v>1</v>
      </c>
      <c r="G64" s="185"/>
      <c r="H64" s="134"/>
      <c r="I64" s="198">
        <f t="shared" si="7"/>
        <v>0.15</v>
      </c>
      <c r="J64" s="199"/>
      <c r="K64" s="55"/>
      <c r="L64" s="55"/>
      <c r="M64" s="162"/>
    </row>
    <row r="65" spans="1:13" s="163" customFormat="1" ht="36.75" customHeight="1" x14ac:dyDescent="0.35">
      <c r="A65" s="137"/>
      <c r="B65" s="133"/>
      <c r="C65" s="200" t="s">
        <v>235</v>
      </c>
      <c r="D65" s="133">
        <v>0</v>
      </c>
      <c r="E65" s="196">
        <v>0.15</v>
      </c>
      <c r="F65" s="184">
        <v>1</v>
      </c>
      <c r="G65" s="185"/>
      <c r="H65" s="134"/>
      <c r="I65" s="198">
        <f t="shared" si="7"/>
        <v>0.15</v>
      </c>
      <c r="J65" s="199"/>
      <c r="K65" s="55"/>
      <c r="L65" s="55"/>
      <c r="M65" s="162"/>
    </row>
    <row r="66" spans="1:13" s="163" customFormat="1" ht="37.5" customHeight="1" x14ac:dyDescent="0.35">
      <c r="A66" s="137"/>
      <c r="B66" s="133"/>
      <c r="C66" s="200" t="s">
        <v>234</v>
      </c>
      <c r="D66" s="133">
        <v>0</v>
      </c>
      <c r="E66" s="196">
        <v>0.5</v>
      </c>
      <c r="F66" s="184">
        <v>1</v>
      </c>
      <c r="G66" s="185"/>
      <c r="H66" s="134"/>
      <c r="I66" s="198">
        <f t="shared" si="7"/>
        <v>0.5</v>
      </c>
      <c r="J66" s="199"/>
      <c r="K66" s="55"/>
      <c r="L66" s="55"/>
      <c r="M66" s="162"/>
    </row>
    <row r="67" spans="1:13" s="163" customFormat="1" ht="25.5" customHeight="1" x14ac:dyDescent="0.35">
      <c r="A67" s="137"/>
      <c r="B67" s="133"/>
      <c r="C67" s="200" t="s">
        <v>236</v>
      </c>
      <c r="D67" s="133">
        <v>0</v>
      </c>
      <c r="E67" s="196">
        <v>0.05</v>
      </c>
      <c r="F67" s="184">
        <v>1</v>
      </c>
      <c r="G67" s="185"/>
      <c r="H67" s="134"/>
      <c r="I67" s="198">
        <f t="shared" si="7"/>
        <v>0.05</v>
      </c>
      <c r="J67" s="199"/>
      <c r="K67" s="55"/>
      <c r="L67" s="55"/>
      <c r="M67" s="162"/>
    </row>
    <row r="68" spans="1:13" ht="70.8" customHeight="1" x14ac:dyDescent="0.3">
      <c r="A68" s="178" t="s">
        <v>207</v>
      </c>
      <c r="B68" s="179">
        <v>3</v>
      </c>
      <c r="C68" s="201" t="s">
        <v>187</v>
      </c>
      <c r="D68" s="181">
        <v>13775097</v>
      </c>
      <c r="E68" s="187">
        <f>D68/D53</f>
        <v>0.15162454873646208</v>
      </c>
      <c r="F68" s="202"/>
      <c r="G68" s="83"/>
      <c r="H68" s="193"/>
      <c r="I68" s="187">
        <f>I69+I70+I71+I73</f>
        <v>0.38</v>
      </c>
      <c r="J68" s="194">
        <f>I68*E68</f>
        <v>5.7617328519855592E-2</v>
      </c>
      <c r="K68" s="55"/>
      <c r="L68" s="55"/>
      <c r="M68" s="13"/>
    </row>
    <row r="69" spans="1:13" s="57" customFormat="1" ht="42.75" customHeight="1" x14ac:dyDescent="0.3">
      <c r="A69" s="137"/>
      <c r="B69" s="100"/>
      <c r="C69" s="147" t="s">
        <v>211</v>
      </c>
      <c r="D69" s="133"/>
      <c r="E69" s="196">
        <v>0.05</v>
      </c>
      <c r="F69" s="184">
        <v>1</v>
      </c>
      <c r="G69" s="203"/>
      <c r="H69" s="156"/>
      <c r="I69" s="198">
        <f t="shared" ref="I69:I82" si="8">E69*F69</f>
        <v>0.05</v>
      </c>
      <c r="J69" s="199"/>
      <c r="K69" s="55"/>
      <c r="L69" s="55"/>
      <c r="M69" s="13"/>
    </row>
    <row r="70" spans="1:13" s="57" customFormat="1" ht="36" customHeight="1" x14ac:dyDescent="0.3">
      <c r="A70" s="137"/>
      <c r="B70" s="100"/>
      <c r="C70" s="147" t="s">
        <v>153</v>
      </c>
      <c r="D70" s="133"/>
      <c r="E70" s="196">
        <v>0.1</v>
      </c>
      <c r="F70" s="184">
        <v>1</v>
      </c>
      <c r="G70" s="203"/>
      <c r="H70" s="156"/>
      <c r="I70" s="198">
        <f t="shared" si="8"/>
        <v>0.1</v>
      </c>
      <c r="J70" s="199"/>
      <c r="K70" s="55"/>
      <c r="L70" s="55"/>
      <c r="M70" s="13"/>
    </row>
    <row r="71" spans="1:13" s="57" customFormat="1" ht="36" customHeight="1" x14ac:dyDescent="0.3">
      <c r="A71" s="137"/>
      <c r="B71" s="100"/>
      <c r="C71" s="186" t="s">
        <v>239</v>
      </c>
      <c r="D71" s="133"/>
      <c r="E71" s="196">
        <v>0.15</v>
      </c>
      <c r="F71" s="184">
        <v>0.2</v>
      </c>
      <c r="G71" s="203"/>
      <c r="H71" s="156"/>
      <c r="I71" s="198">
        <f t="shared" si="8"/>
        <v>0.03</v>
      </c>
      <c r="J71" s="199"/>
      <c r="K71" s="55"/>
      <c r="L71" s="55"/>
      <c r="M71" s="13"/>
    </row>
    <row r="72" spans="1:13" s="57" customFormat="1" ht="36" customHeight="1" x14ac:dyDescent="0.3">
      <c r="A72" s="137"/>
      <c r="B72" s="100"/>
      <c r="C72" s="186" t="s">
        <v>237</v>
      </c>
      <c r="D72" s="133"/>
      <c r="E72" s="196">
        <v>0.5</v>
      </c>
      <c r="F72" s="184">
        <v>0.3</v>
      </c>
      <c r="G72" s="203"/>
      <c r="H72" s="156"/>
      <c r="I72" s="198">
        <f t="shared" si="8"/>
        <v>0.15</v>
      </c>
      <c r="J72" s="199"/>
      <c r="K72" s="55"/>
      <c r="L72" s="55"/>
      <c r="M72" s="13"/>
    </row>
    <row r="73" spans="1:13" s="57" customFormat="1" ht="27.75" customHeight="1" x14ac:dyDescent="0.3">
      <c r="A73" s="137"/>
      <c r="B73" s="100"/>
      <c r="C73" s="186" t="s">
        <v>238</v>
      </c>
      <c r="D73" s="133"/>
      <c r="E73" s="196">
        <v>0.2</v>
      </c>
      <c r="F73" s="184">
        <v>1</v>
      </c>
      <c r="G73" s="203"/>
      <c r="H73" s="156"/>
      <c r="I73" s="198">
        <f t="shared" si="8"/>
        <v>0.2</v>
      </c>
      <c r="J73" s="199"/>
      <c r="K73" s="55"/>
      <c r="L73" s="55"/>
      <c r="M73" s="13"/>
    </row>
    <row r="74" spans="1:13" s="57" customFormat="1" ht="46.5" customHeight="1" x14ac:dyDescent="0.3">
      <c r="A74" s="204" t="s">
        <v>208</v>
      </c>
      <c r="B74" s="179">
        <v>4</v>
      </c>
      <c r="C74" s="201" t="s">
        <v>188</v>
      </c>
      <c r="D74" s="181">
        <v>39357420</v>
      </c>
      <c r="E74" s="205">
        <f>D74/D53</f>
        <v>0.43321299638989169</v>
      </c>
      <c r="F74" s="105"/>
      <c r="G74" s="83"/>
      <c r="H74" s="84"/>
      <c r="I74" s="205">
        <f>I75+I76+I77+I78+I79+I80+I81+I82</f>
        <v>1</v>
      </c>
      <c r="J74" s="193">
        <f>I74*E74</f>
        <v>0.43321299638989169</v>
      </c>
      <c r="K74" s="55"/>
      <c r="L74" s="55"/>
      <c r="M74" s="13"/>
    </row>
    <row r="75" spans="1:13" s="164" customFormat="1" ht="24" customHeight="1" x14ac:dyDescent="0.3">
      <c r="A75" s="138"/>
      <c r="B75" s="195"/>
      <c r="C75" s="186" t="s">
        <v>240</v>
      </c>
      <c r="D75" s="133"/>
      <c r="E75" s="196">
        <v>0.03</v>
      </c>
      <c r="F75" s="184">
        <v>1</v>
      </c>
      <c r="G75" s="133"/>
      <c r="H75" s="133"/>
      <c r="I75" s="196">
        <f t="shared" si="8"/>
        <v>0.03</v>
      </c>
      <c r="J75" s="199"/>
      <c r="K75" s="55"/>
      <c r="L75" s="55"/>
      <c r="M75" s="162"/>
    </row>
    <row r="76" spans="1:13" s="164" customFormat="1" ht="39" customHeight="1" x14ac:dyDescent="0.3">
      <c r="A76" s="138"/>
      <c r="B76" s="195"/>
      <c r="C76" s="186" t="s">
        <v>241</v>
      </c>
      <c r="D76" s="133"/>
      <c r="E76" s="196">
        <v>0.47</v>
      </c>
      <c r="F76" s="184">
        <v>1</v>
      </c>
      <c r="G76" s="133"/>
      <c r="H76" s="133"/>
      <c r="I76" s="196">
        <f t="shared" si="8"/>
        <v>0.47</v>
      </c>
      <c r="J76" s="199"/>
      <c r="K76" s="55"/>
      <c r="L76" s="55"/>
      <c r="M76" s="162"/>
    </row>
    <row r="77" spans="1:13" s="164" customFormat="1" ht="24" customHeight="1" x14ac:dyDescent="0.3">
      <c r="A77" s="138"/>
      <c r="B77" s="195"/>
      <c r="C77" s="186" t="s">
        <v>242</v>
      </c>
      <c r="D77" s="133"/>
      <c r="E77" s="196">
        <v>0.1</v>
      </c>
      <c r="F77" s="184">
        <v>1</v>
      </c>
      <c r="G77" s="133"/>
      <c r="H77" s="133"/>
      <c r="I77" s="196">
        <f t="shared" si="8"/>
        <v>0.1</v>
      </c>
      <c r="J77" s="199"/>
      <c r="K77" s="55"/>
      <c r="L77" s="55"/>
      <c r="M77" s="162"/>
    </row>
    <row r="78" spans="1:13" s="164" customFormat="1" ht="30" customHeight="1" x14ac:dyDescent="0.3">
      <c r="A78" s="138"/>
      <c r="B78" s="195"/>
      <c r="C78" s="186" t="s">
        <v>243</v>
      </c>
      <c r="D78" s="133"/>
      <c r="E78" s="196">
        <v>0.1</v>
      </c>
      <c r="F78" s="184">
        <v>1</v>
      </c>
      <c r="G78" s="133"/>
      <c r="H78" s="133"/>
      <c r="I78" s="196">
        <f t="shared" si="8"/>
        <v>0.1</v>
      </c>
      <c r="J78" s="199"/>
      <c r="K78" s="55"/>
      <c r="L78" s="55"/>
      <c r="M78" s="162"/>
    </row>
    <row r="79" spans="1:13" s="164" customFormat="1" ht="26.25" customHeight="1" x14ac:dyDescent="0.3">
      <c r="A79" s="138"/>
      <c r="B79" s="195"/>
      <c r="C79" s="186" t="s">
        <v>244</v>
      </c>
      <c r="D79" s="133"/>
      <c r="E79" s="196">
        <v>0.1</v>
      </c>
      <c r="F79" s="184">
        <v>1</v>
      </c>
      <c r="G79" s="133"/>
      <c r="H79" s="133"/>
      <c r="I79" s="196">
        <f t="shared" si="8"/>
        <v>0.1</v>
      </c>
      <c r="J79" s="199"/>
      <c r="K79" s="55"/>
      <c r="L79" s="55"/>
      <c r="M79" s="162"/>
    </row>
    <row r="80" spans="1:13" s="164" customFormat="1" ht="24.75" customHeight="1" x14ac:dyDescent="0.3">
      <c r="A80" s="138"/>
      <c r="B80" s="195"/>
      <c r="C80" s="186" t="s">
        <v>246</v>
      </c>
      <c r="D80" s="133"/>
      <c r="E80" s="196">
        <v>0.1</v>
      </c>
      <c r="F80" s="184">
        <v>1</v>
      </c>
      <c r="G80" s="133"/>
      <c r="H80" s="133"/>
      <c r="I80" s="196">
        <f t="shared" si="8"/>
        <v>0.1</v>
      </c>
      <c r="J80" s="199"/>
      <c r="K80" s="55"/>
      <c r="L80" s="55"/>
      <c r="M80" s="162"/>
    </row>
    <row r="81" spans="1:13" s="164" customFormat="1" ht="24.75" customHeight="1" x14ac:dyDescent="0.3">
      <c r="A81" s="138"/>
      <c r="B81" s="195"/>
      <c r="C81" s="186" t="s">
        <v>247</v>
      </c>
      <c r="D81" s="133"/>
      <c r="E81" s="196">
        <v>0.05</v>
      </c>
      <c r="F81" s="184">
        <v>1</v>
      </c>
      <c r="G81" s="133"/>
      <c r="H81" s="133"/>
      <c r="I81" s="196">
        <f t="shared" si="8"/>
        <v>0.05</v>
      </c>
      <c r="J81" s="199"/>
      <c r="K81" s="55"/>
      <c r="L81" s="55"/>
      <c r="M81" s="162"/>
    </row>
    <row r="82" spans="1:13" s="164" customFormat="1" ht="24.75" customHeight="1" x14ac:dyDescent="0.3">
      <c r="A82" s="138"/>
      <c r="B82" s="195"/>
      <c r="C82" s="186" t="s">
        <v>245</v>
      </c>
      <c r="D82" s="133"/>
      <c r="E82" s="196">
        <v>0.05</v>
      </c>
      <c r="F82" s="184">
        <v>1</v>
      </c>
      <c r="G82" s="133"/>
      <c r="H82" s="133"/>
      <c r="I82" s="196">
        <f t="shared" si="8"/>
        <v>0.05</v>
      </c>
      <c r="J82" s="199"/>
      <c r="K82" s="55"/>
      <c r="L82" s="55"/>
      <c r="M82" s="162"/>
    </row>
    <row r="83" spans="1:13" s="57" customFormat="1" ht="46.5" customHeight="1" x14ac:dyDescent="0.3">
      <c r="A83" s="204" t="s">
        <v>189</v>
      </c>
      <c r="B83" s="179">
        <v>5</v>
      </c>
      <c r="C83" s="130" t="s">
        <v>190</v>
      </c>
      <c r="D83" s="181">
        <v>3935742</v>
      </c>
      <c r="E83" s="205">
        <f>D83/D53</f>
        <v>4.3321299638989168E-2</v>
      </c>
      <c r="F83" s="105"/>
      <c r="G83" s="83"/>
      <c r="H83" s="84"/>
      <c r="I83" s="205">
        <f>I84+I85+I86+I87</f>
        <v>1</v>
      </c>
      <c r="J83" s="193">
        <f>I83*E83</f>
        <v>4.3321299638989168E-2</v>
      </c>
      <c r="K83" s="55"/>
      <c r="L83" s="55"/>
      <c r="M83" s="13"/>
    </row>
    <row r="84" spans="1:13" s="164" customFormat="1" ht="31.5" customHeight="1" x14ac:dyDescent="0.3">
      <c r="A84" s="138"/>
      <c r="B84" s="195"/>
      <c r="C84" s="147" t="s">
        <v>211</v>
      </c>
      <c r="D84" s="133"/>
      <c r="E84" s="196">
        <v>0.1</v>
      </c>
      <c r="F84" s="184">
        <v>1</v>
      </c>
      <c r="G84" s="133"/>
      <c r="H84" s="133"/>
      <c r="I84" s="196">
        <f t="shared" ref="I84:I87" si="9">E84*F84</f>
        <v>0.1</v>
      </c>
      <c r="J84" s="199"/>
      <c r="K84" s="55"/>
      <c r="L84" s="55"/>
      <c r="M84" s="162"/>
    </row>
    <row r="85" spans="1:13" s="164" customFormat="1" ht="39" customHeight="1" x14ac:dyDescent="0.3">
      <c r="A85" s="138"/>
      <c r="B85" s="195"/>
      <c r="C85" s="147" t="s">
        <v>153</v>
      </c>
      <c r="D85" s="133"/>
      <c r="E85" s="196">
        <v>0.15</v>
      </c>
      <c r="F85" s="184">
        <v>1</v>
      </c>
      <c r="G85" s="133"/>
      <c r="H85" s="133"/>
      <c r="I85" s="196">
        <f t="shared" si="9"/>
        <v>0.15</v>
      </c>
      <c r="J85" s="199"/>
      <c r="K85" s="55"/>
      <c r="L85" s="55"/>
      <c r="M85" s="162"/>
    </row>
    <row r="86" spans="1:13" s="164" customFormat="1" ht="26.25" customHeight="1" x14ac:dyDescent="0.3">
      <c r="A86" s="138"/>
      <c r="B86" s="195"/>
      <c r="C86" s="186" t="s">
        <v>249</v>
      </c>
      <c r="D86" s="133"/>
      <c r="E86" s="196">
        <v>0.6</v>
      </c>
      <c r="F86" s="184">
        <v>1</v>
      </c>
      <c r="G86" s="133"/>
      <c r="H86" s="133"/>
      <c r="I86" s="196">
        <f t="shared" si="9"/>
        <v>0.6</v>
      </c>
      <c r="J86" s="199"/>
      <c r="K86" s="55"/>
      <c r="L86" s="55"/>
      <c r="M86" s="162"/>
    </row>
    <row r="87" spans="1:13" s="164" customFormat="1" ht="22.5" customHeight="1" x14ac:dyDescent="0.3">
      <c r="A87" s="138"/>
      <c r="B87" s="195"/>
      <c r="C87" s="186" t="s">
        <v>245</v>
      </c>
      <c r="D87" s="133"/>
      <c r="E87" s="196">
        <v>0.15</v>
      </c>
      <c r="F87" s="184">
        <v>1</v>
      </c>
      <c r="G87" s="133"/>
      <c r="H87" s="133"/>
      <c r="I87" s="196">
        <f t="shared" si="9"/>
        <v>0.15</v>
      </c>
      <c r="J87" s="199"/>
      <c r="K87" s="55"/>
      <c r="L87" s="55"/>
      <c r="M87" s="162"/>
    </row>
    <row r="88" spans="1:13" s="57" customFormat="1" ht="72" customHeight="1" x14ac:dyDescent="0.3">
      <c r="A88" s="204" t="s">
        <v>215</v>
      </c>
      <c r="B88" s="179">
        <v>6</v>
      </c>
      <c r="C88" s="130" t="s">
        <v>216</v>
      </c>
      <c r="D88" s="181">
        <v>11807226</v>
      </c>
      <c r="E88" s="205">
        <f>D88/D53</f>
        <v>0.1299638989169675</v>
      </c>
      <c r="F88" s="206"/>
      <c r="G88" s="83"/>
      <c r="H88" s="84"/>
      <c r="I88" s="205">
        <f>I89+I90+I91+I92</f>
        <v>0.49299999999999999</v>
      </c>
      <c r="J88" s="193">
        <f>I88*E88</f>
        <v>6.4072202166064976E-2</v>
      </c>
      <c r="K88" s="55"/>
      <c r="L88" s="55"/>
      <c r="M88" s="13"/>
    </row>
    <row r="89" spans="1:13" s="164" customFormat="1" ht="31.5" customHeight="1" x14ac:dyDescent="0.3">
      <c r="A89" s="138"/>
      <c r="B89" s="195"/>
      <c r="C89" s="147" t="s">
        <v>211</v>
      </c>
      <c r="D89" s="133"/>
      <c r="E89" s="196">
        <v>0.1</v>
      </c>
      <c r="F89" s="184">
        <v>1</v>
      </c>
      <c r="G89" s="133"/>
      <c r="H89" s="133"/>
      <c r="I89" s="196">
        <f t="shared" ref="I89:I92" si="10">E89*F89</f>
        <v>0.1</v>
      </c>
      <c r="J89" s="199"/>
      <c r="K89" s="55"/>
      <c r="L89" s="55"/>
      <c r="M89" s="162"/>
    </row>
    <row r="90" spans="1:13" s="164" customFormat="1" ht="39" customHeight="1" x14ac:dyDescent="0.3">
      <c r="A90" s="138"/>
      <c r="B90" s="195"/>
      <c r="C90" s="147" t="s">
        <v>153</v>
      </c>
      <c r="D90" s="133"/>
      <c r="E90" s="196">
        <v>0.15</v>
      </c>
      <c r="F90" s="184">
        <v>1</v>
      </c>
      <c r="G90" s="133"/>
      <c r="H90" s="133"/>
      <c r="I90" s="196">
        <f t="shared" si="10"/>
        <v>0.15</v>
      </c>
      <c r="J90" s="199"/>
      <c r="K90" s="55"/>
      <c r="L90" s="55"/>
      <c r="M90" s="162"/>
    </row>
    <row r="91" spans="1:13" s="164" customFormat="1" ht="26.25" customHeight="1" x14ac:dyDescent="0.3">
      <c r="A91" s="138"/>
      <c r="B91" s="195"/>
      <c r="C91" s="186" t="s">
        <v>248</v>
      </c>
      <c r="D91" s="133"/>
      <c r="E91" s="196">
        <v>0.6</v>
      </c>
      <c r="F91" s="184">
        <v>0.33</v>
      </c>
      <c r="G91" s="133"/>
      <c r="H91" s="133"/>
      <c r="I91" s="196">
        <f t="shared" si="10"/>
        <v>0.19800000000000001</v>
      </c>
      <c r="J91" s="199"/>
      <c r="K91" s="55"/>
      <c r="L91" s="55"/>
      <c r="M91" s="162"/>
    </row>
    <row r="92" spans="1:13" s="164" customFormat="1" ht="37.200000000000003" customHeight="1" x14ac:dyDescent="0.3">
      <c r="A92" s="138"/>
      <c r="B92" s="195"/>
      <c r="C92" s="186" t="s">
        <v>245</v>
      </c>
      <c r="D92" s="133"/>
      <c r="E92" s="196">
        <v>0.15</v>
      </c>
      <c r="F92" s="207">
        <v>0.3</v>
      </c>
      <c r="G92" s="133"/>
      <c r="H92" s="133"/>
      <c r="I92" s="196">
        <f t="shared" si="10"/>
        <v>4.4999999999999998E-2</v>
      </c>
      <c r="J92" s="199"/>
      <c r="K92" s="55"/>
      <c r="L92" s="55"/>
      <c r="M92" s="162"/>
    </row>
    <row r="93" spans="1:13" ht="81.599999999999994" x14ac:dyDescent="0.3">
      <c r="A93" s="171"/>
      <c r="B93" s="172"/>
      <c r="C93" s="211" t="s">
        <v>191</v>
      </c>
      <c r="D93" s="209">
        <f>D94+D100+D106+D112</f>
        <v>59692268</v>
      </c>
      <c r="E93" s="210">
        <f>+D93/D159</f>
        <v>0.23631780153311541</v>
      </c>
      <c r="F93" s="82"/>
      <c r="G93" s="81"/>
      <c r="H93" s="81"/>
      <c r="I93" s="176">
        <f>J93/100</f>
        <v>9.5604408932828625E-3</v>
      </c>
      <c r="J93" s="145">
        <f>(J94+J100+J106+J112)</f>
        <v>0.95604408932828622</v>
      </c>
      <c r="K93" s="55"/>
      <c r="L93" s="55"/>
      <c r="M93" s="13"/>
    </row>
    <row r="94" spans="1:13" ht="57.6" customHeight="1" x14ac:dyDescent="0.3">
      <c r="A94" s="178" t="s">
        <v>285</v>
      </c>
      <c r="B94" s="179">
        <v>1</v>
      </c>
      <c r="C94" s="212" t="s">
        <v>255</v>
      </c>
      <c r="D94" s="213">
        <v>8199643</v>
      </c>
      <c r="E94" s="214">
        <f>D94/D93</f>
        <v>0.1373652446913225</v>
      </c>
      <c r="F94" s="96"/>
      <c r="G94" s="83"/>
      <c r="H94" s="84"/>
      <c r="I94" s="187">
        <f>SUM(I95:I99)</f>
        <v>1</v>
      </c>
      <c r="J94" s="194">
        <f>I94*E94</f>
        <v>0.1373652446913225</v>
      </c>
      <c r="K94" s="55"/>
      <c r="L94" s="55"/>
      <c r="M94" s="13"/>
    </row>
    <row r="95" spans="1:13" s="163" customFormat="1" ht="24.6" customHeight="1" x14ac:dyDescent="0.3">
      <c r="A95" s="133"/>
      <c r="B95" s="133"/>
      <c r="C95" s="147" t="s">
        <v>211</v>
      </c>
      <c r="D95" s="133"/>
      <c r="E95" s="196">
        <v>0.1</v>
      </c>
      <c r="F95" s="184">
        <v>1</v>
      </c>
      <c r="G95" s="197"/>
      <c r="H95" s="151"/>
      <c r="I95" s="198">
        <f t="shared" ref="I95:I105" si="11">E95*F95</f>
        <v>0.1</v>
      </c>
      <c r="J95" s="199"/>
      <c r="K95" s="55"/>
      <c r="L95" s="55"/>
      <c r="M95" s="215"/>
    </row>
    <row r="96" spans="1:13" s="163" customFormat="1" ht="23.4" customHeight="1" x14ac:dyDescent="0.3">
      <c r="A96" s="133"/>
      <c r="B96" s="133"/>
      <c r="C96" s="147" t="s">
        <v>153</v>
      </c>
      <c r="D96" s="133"/>
      <c r="E96" s="196">
        <v>0.15</v>
      </c>
      <c r="F96" s="184">
        <v>1</v>
      </c>
      <c r="G96" s="197"/>
      <c r="H96" s="151"/>
      <c r="I96" s="198">
        <f t="shared" si="11"/>
        <v>0.15</v>
      </c>
      <c r="J96" s="199"/>
      <c r="K96" s="55"/>
      <c r="L96" s="55"/>
      <c r="M96" s="215"/>
    </row>
    <row r="97" spans="1:13" s="163" customFormat="1" ht="61.2" x14ac:dyDescent="0.3">
      <c r="A97" s="133"/>
      <c r="B97" s="133"/>
      <c r="C97" s="154" t="s">
        <v>250</v>
      </c>
      <c r="D97" s="133"/>
      <c r="E97" s="196">
        <v>0.3</v>
      </c>
      <c r="F97" s="184">
        <v>1</v>
      </c>
      <c r="G97" s="185"/>
      <c r="H97" s="134"/>
      <c r="I97" s="198">
        <f t="shared" si="11"/>
        <v>0.3</v>
      </c>
      <c r="J97" s="199"/>
      <c r="K97" s="55"/>
      <c r="L97" s="55"/>
      <c r="M97" s="215"/>
    </row>
    <row r="98" spans="1:13" s="163" customFormat="1" ht="62.4" customHeight="1" x14ac:dyDescent="0.3">
      <c r="A98" s="133"/>
      <c r="B98" s="133"/>
      <c r="C98" s="154" t="s">
        <v>251</v>
      </c>
      <c r="D98" s="133"/>
      <c r="E98" s="196">
        <v>0.3</v>
      </c>
      <c r="F98" s="184">
        <v>1</v>
      </c>
      <c r="G98" s="185"/>
      <c r="H98" s="134"/>
      <c r="I98" s="198">
        <f t="shared" si="11"/>
        <v>0.3</v>
      </c>
      <c r="J98" s="199"/>
      <c r="K98" s="55"/>
      <c r="L98" s="55"/>
      <c r="M98" s="215"/>
    </row>
    <row r="99" spans="1:13" s="163" customFormat="1" ht="35.4" customHeight="1" x14ac:dyDescent="0.3">
      <c r="A99" s="133"/>
      <c r="B99" s="133"/>
      <c r="C99" s="154" t="s">
        <v>252</v>
      </c>
      <c r="D99" s="133"/>
      <c r="E99" s="196">
        <v>0.15</v>
      </c>
      <c r="F99" s="184">
        <v>1</v>
      </c>
      <c r="G99" s="185"/>
      <c r="H99" s="134"/>
      <c r="I99" s="198">
        <f t="shared" si="11"/>
        <v>0.15</v>
      </c>
      <c r="J99" s="199"/>
      <c r="K99" s="55"/>
      <c r="L99" s="55"/>
      <c r="M99" s="215"/>
    </row>
    <row r="100" spans="1:13" ht="57.6" customHeight="1" x14ac:dyDescent="0.3">
      <c r="A100" s="178" t="s">
        <v>286</v>
      </c>
      <c r="B100" s="179">
        <v>2</v>
      </c>
      <c r="C100" s="126" t="s">
        <v>192</v>
      </c>
      <c r="D100" s="216">
        <v>14759033</v>
      </c>
      <c r="E100" s="214">
        <f>D100/D93</f>
        <v>0.24725200590468435</v>
      </c>
      <c r="F100" s="96"/>
      <c r="G100" s="83"/>
      <c r="H100" s="84"/>
      <c r="I100" s="187">
        <f>SUM(I101:I105)</f>
        <v>0.99999999999999989</v>
      </c>
      <c r="J100" s="194">
        <f>I100*E100</f>
        <v>0.24725200590468432</v>
      </c>
      <c r="K100" s="55"/>
      <c r="L100" s="55"/>
      <c r="M100" s="13"/>
    </row>
    <row r="101" spans="1:13" s="163" customFormat="1" ht="20.399999999999999" x14ac:dyDescent="0.3">
      <c r="A101" s="133"/>
      <c r="B101" s="133"/>
      <c r="C101" s="147" t="s">
        <v>211</v>
      </c>
      <c r="D101" s="217"/>
      <c r="E101" s="218">
        <v>0.15</v>
      </c>
      <c r="F101" s="184">
        <v>1</v>
      </c>
      <c r="G101" s="154"/>
      <c r="H101" s="219"/>
      <c r="I101" s="198">
        <f t="shared" si="11"/>
        <v>0.15</v>
      </c>
      <c r="J101" s="220"/>
      <c r="K101" s="55"/>
      <c r="L101" s="55"/>
      <c r="M101" s="162"/>
    </row>
    <row r="102" spans="1:13" s="163" customFormat="1" ht="20.399999999999999" x14ac:dyDescent="0.3">
      <c r="A102" s="133"/>
      <c r="B102" s="133"/>
      <c r="C102" s="147" t="s">
        <v>153</v>
      </c>
      <c r="D102" s="217"/>
      <c r="E102" s="218">
        <v>0.15</v>
      </c>
      <c r="F102" s="184">
        <v>1</v>
      </c>
      <c r="G102" s="154"/>
      <c r="H102" s="219"/>
      <c r="I102" s="198">
        <f t="shared" si="11"/>
        <v>0.15</v>
      </c>
      <c r="J102" s="220"/>
      <c r="K102" s="55"/>
      <c r="L102" s="55"/>
      <c r="M102" s="162"/>
    </row>
    <row r="103" spans="1:13" s="163" customFormat="1" ht="55.8" customHeight="1" x14ac:dyDescent="0.3">
      <c r="A103" s="133"/>
      <c r="B103" s="133"/>
      <c r="C103" s="154" t="s">
        <v>253</v>
      </c>
      <c r="D103" s="133"/>
      <c r="E103" s="196">
        <v>0.3</v>
      </c>
      <c r="F103" s="184">
        <v>1</v>
      </c>
      <c r="G103" s="197"/>
      <c r="H103" s="151"/>
      <c r="I103" s="198">
        <f t="shared" si="11"/>
        <v>0.3</v>
      </c>
      <c r="J103" s="199"/>
      <c r="K103" s="55"/>
      <c r="L103" s="55"/>
      <c r="M103" s="162"/>
    </row>
    <row r="104" spans="1:13" s="163" customFormat="1" ht="61.2" x14ac:dyDescent="0.3">
      <c r="A104" s="133"/>
      <c r="B104" s="133"/>
      <c r="C104" s="154" t="s">
        <v>254</v>
      </c>
      <c r="D104" s="133"/>
      <c r="E104" s="196">
        <v>0.3</v>
      </c>
      <c r="F104" s="184">
        <v>1</v>
      </c>
      <c r="G104" s="197"/>
      <c r="H104" s="151"/>
      <c r="I104" s="198">
        <f t="shared" si="11"/>
        <v>0.3</v>
      </c>
      <c r="J104" s="199"/>
      <c r="K104" s="55"/>
      <c r="L104" s="55"/>
      <c r="M104" s="162"/>
    </row>
    <row r="105" spans="1:13" s="163" customFormat="1" ht="20.399999999999999" x14ac:dyDescent="0.3">
      <c r="A105" s="133"/>
      <c r="B105" s="133"/>
      <c r="C105" s="154" t="s">
        <v>252</v>
      </c>
      <c r="D105" s="133"/>
      <c r="E105" s="196">
        <v>0.1</v>
      </c>
      <c r="F105" s="184">
        <v>1</v>
      </c>
      <c r="G105" s="185"/>
      <c r="H105" s="134"/>
      <c r="I105" s="198">
        <f t="shared" si="11"/>
        <v>0.1</v>
      </c>
      <c r="J105" s="199"/>
      <c r="K105" s="55"/>
      <c r="L105" s="55"/>
      <c r="M105" s="162"/>
    </row>
    <row r="106" spans="1:13" ht="50.25" customHeight="1" x14ac:dyDescent="0.3">
      <c r="A106" s="178" t="s">
        <v>165</v>
      </c>
      <c r="B106" s="179">
        <v>3</v>
      </c>
      <c r="C106" s="126" t="s">
        <v>193</v>
      </c>
      <c r="D106" s="216">
        <v>26238280</v>
      </c>
      <c r="E106" s="214">
        <f>D106/D93</f>
        <v>0.43955910671713799</v>
      </c>
      <c r="F106" s="96"/>
      <c r="G106" s="83"/>
      <c r="H106" s="84"/>
      <c r="I106" s="187">
        <f>SUM(I107:I111)</f>
        <v>1</v>
      </c>
      <c r="J106" s="194">
        <f>I106*E106</f>
        <v>0.43955910671713799</v>
      </c>
      <c r="K106" s="55"/>
      <c r="L106" s="55"/>
      <c r="M106" s="13"/>
    </row>
    <row r="107" spans="1:13" s="163" customFormat="1" ht="20.399999999999999" x14ac:dyDescent="0.3">
      <c r="A107" s="133"/>
      <c r="B107" s="133"/>
      <c r="C107" s="147" t="s">
        <v>211</v>
      </c>
      <c r="D107" s="133"/>
      <c r="E107" s="196">
        <v>0.05</v>
      </c>
      <c r="F107" s="184">
        <v>1</v>
      </c>
      <c r="G107" s="197"/>
      <c r="H107" s="151"/>
      <c r="I107" s="198">
        <f t="shared" ref="I107:I111" si="12">E107*F107</f>
        <v>0.05</v>
      </c>
      <c r="J107" s="199"/>
      <c r="K107" s="55"/>
      <c r="L107" s="55"/>
      <c r="M107" s="162"/>
    </row>
    <row r="108" spans="1:13" s="163" customFormat="1" ht="20.399999999999999" x14ac:dyDescent="0.3">
      <c r="A108" s="133"/>
      <c r="B108" s="133"/>
      <c r="C108" s="147" t="s">
        <v>153</v>
      </c>
      <c r="D108" s="133"/>
      <c r="E108" s="196">
        <v>0.1</v>
      </c>
      <c r="F108" s="184">
        <v>1</v>
      </c>
      <c r="G108" s="197"/>
      <c r="H108" s="151"/>
      <c r="I108" s="198">
        <f t="shared" si="12"/>
        <v>0.1</v>
      </c>
      <c r="J108" s="199"/>
      <c r="K108" s="55"/>
      <c r="L108" s="55"/>
      <c r="M108" s="162"/>
    </row>
    <row r="109" spans="1:13" s="163" customFormat="1" ht="61.2" x14ac:dyDescent="0.3">
      <c r="A109" s="133"/>
      <c r="B109" s="133"/>
      <c r="C109" s="154" t="s">
        <v>256</v>
      </c>
      <c r="D109" s="133"/>
      <c r="E109" s="196">
        <v>0.5</v>
      </c>
      <c r="F109" s="184">
        <v>1</v>
      </c>
      <c r="G109" s="185"/>
      <c r="H109" s="134"/>
      <c r="I109" s="198">
        <f t="shared" si="12"/>
        <v>0.5</v>
      </c>
      <c r="J109" s="199"/>
      <c r="K109" s="55"/>
      <c r="L109" s="55"/>
      <c r="M109" s="162"/>
    </row>
    <row r="110" spans="1:13" s="163" customFormat="1" ht="40.799999999999997" x14ac:dyDescent="0.3">
      <c r="A110" s="133"/>
      <c r="B110" s="133"/>
      <c r="C110" s="154" t="s">
        <v>257</v>
      </c>
      <c r="D110" s="133"/>
      <c r="E110" s="196">
        <v>0.3</v>
      </c>
      <c r="F110" s="184">
        <v>1</v>
      </c>
      <c r="G110" s="185"/>
      <c r="H110" s="134"/>
      <c r="I110" s="198">
        <f t="shared" si="12"/>
        <v>0.3</v>
      </c>
      <c r="J110" s="199"/>
      <c r="K110" s="55"/>
      <c r="L110" s="55"/>
      <c r="M110" s="162"/>
    </row>
    <row r="111" spans="1:13" s="163" customFormat="1" ht="20.399999999999999" x14ac:dyDescent="0.3">
      <c r="A111" s="133"/>
      <c r="B111" s="133"/>
      <c r="C111" s="154" t="s">
        <v>238</v>
      </c>
      <c r="D111" s="133"/>
      <c r="E111" s="196">
        <v>0.05</v>
      </c>
      <c r="F111" s="184">
        <v>1</v>
      </c>
      <c r="G111" s="185"/>
      <c r="H111" s="134"/>
      <c r="I111" s="198">
        <f t="shared" si="12"/>
        <v>0.05</v>
      </c>
      <c r="J111" s="199"/>
      <c r="K111" s="55"/>
      <c r="L111" s="55"/>
      <c r="M111" s="162"/>
    </row>
    <row r="112" spans="1:13" ht="58.8" customHeight="1" x14ac:dyDescent="0.3">
      <c r="A112" s="178" t="s">
        <v>195</v>
      </c>
      <c r="B112" s="179">
        <v>4</v>
      </c>
      <c r="C112" s="126" t="s">
        <v>221</v>
      </c>
      <c r="D112" s="216">
        <v>10495312</v>
      </c>
      <c r="E112" s="214">
        <f>D112/D93</f>
        <v>0.17582364268685519</v>
      </c>
      <c r="F112" s="96"/>
      <c r="G112" s="83"/>
      <c r="H112" s="84"/>
      <c r="I112" s="187">
        <f>SUM(I113:I116)</f>
        <v>0.75</v>
      </c>
      <c r="J112" s="194">
        <f>I112*E112</f>
        <v>0.1318677320151414</v>
      </c>
      <c r="K112" s="55"/>
      <c r="L112" s="55"/>
      <c r="M112" s="13"/>
    </row>
    <row r="113" spans="1:13" s="163" customFormat="1" ht="20.399999999999999" x14ac:dyDescent="0.3">
      <c r="A113" s="133"/>
      <c r="B113" s="133"/>
      <c r="C113" s="147" t="s">
        <v>211</v>
      </c>
      <c r="D113" s="133"/>
      <c r="E113" s="196">
        <v>0.05</v>
      </c>
      <c r="F113" s="184">
        <v>1</v>
      </c>
      <c r="G113" s="197"/>
      <c r="H113" s="151"/>
      <c r="I113" s="198">
        <f t="shared" ref="I113:I118" si="13">E113*F113</f>
        <v>0.05</v>
      </c>
      <c r="J113" s="199"/>
      <c r="K113" s="55"/>
      <c r="L113" s="55"/>
      <c r="M113" s="162"/>
    </row>
    <row r="114" spans="1:13" s="163" customFormat="1" ht="20.399999999999999" x14ac:dyDescent="0.3">
      <c r="A114" s="133"/>
      <c r="B114" s="133"/>
      <c r="C114" s="147" t="s">
        <v>153</v>
      </c>
      <c r="D114" s="133"/>
      <c r="E114" s="196">
        <v>0.1</v>
      </c>
      <c r="F114" s="184">
        <v>1</v>
      </c>
      <c r="G114" s="197"/>
      <c r="H114" s="151"/>
      <c r="I114" s="198">
        <f t="shared" si="13"/>
        <v>0.1</v>
      </c>
      <c r="J114" s="199"/>
      <c r="K114" s="55"/>
      <c r="L114" s="55"/>
      <c r="M114" s="162"/>
    </row>
    <row r="115" spans="1:13" s="163" customFormat="1" ht="36" customHeight="1" x14ac:dyDescent="0.3">
      <c r="A115" s="133"/>
      <c r="B115" s="133"/>
      <c r="C115" s="154" t="s">
        <v>258</v>
      </c>
      <c r="D115" s="133"/>
      <c r="E115" s="196">
        <v>0.3</v>
      </c>
      <c r="F115" s="184">
        <v>1</v>
      </c>
      <c r="G115" s="185"/>
      <c r="H115" s="134"/>
      <c r="I115" s="198">
        <f t="shared" si="13"/>
        <v>0.3</v>
      </c>
      <c r="J115" s="199"/>
      <c r="K115" s="55"/>
      <c r="L115" s="55"/>
      <c r="M115" s="162"/>
    </row>
    <row r="116" spans="1:13" s="163" customFormat="1" ht="49.8" customHeight="1" x14ac:dyDescent="0.3">
      <c r="A116" s="133"/>
      <c r="B116" s="133"/>
      <c r="C116" s="154" t="s">
        <v>259</v>
      </c>
      <c r="D116" s="133"/>
      <c r="E116" s="196">
        <v>0.3</v>
      </c>
      <c r="F116" s="184">
        <v>1</v>
      </c>
      <c r="G116" s="185"/>
      <c r="H116" s="134"/>
      <c r="I116" s="198">
        <f t="shared" si="13"/>
        <v>0.3</v>
      </c>
      <c r="J116" s="199"/>
      <c r="K116" s="55"/>
      <c r="L116" s="55"/>
      <c r="M116" s="162"/>
    </row>
    <row r="117" spans="1:13" s="163" customFormat="1" ht="20.399999999999999" x14ac:dyDescent="0.3">
      <c r="A117" s="133"/>
      <c r="B117" s="133"/>
      <c r="C117" s="154" t="s">
        <v>260</v>
      </c>
      <c r="D117" s="133"/>
      <c r="E117" s="196">
        <v>0.2</v>
      </c>
      <c r="F117" s="184">
        <v>0.6</v>
      </c>
      <c r="G117" s="185"/>
      <c r="H117" s="134"/>
      <c r="I117" s="198">
        <f t="shared" si="13"/>
        <v>0.12</v>
      </c>
      <c r="J117" s="199"/>
      <c r="K117" s="55"/>
      <c r="L117" s="55"/>
      <c r="M117" s="162"/>
    </row>
    <row r="118" spans="1:13" s="163" customFormat="1" ht="20.399999999999999" x14ac:dyDescent="0.3">
      <c r="A118" s="133"/>
      <c r="B118" s="133"/>
      <c r="C118" s="154" t="s">
        <v>236</v>
      </c>
      <c r="D118" s="133"/>
      <c r="E118" s="196">
        <v>0.05</v>
      </c>
      <c r="F118" s="184">
        <v>0.2</v>
      </c>
      <c r="G118" s="185"/>
      <c r="H118" s="134"/>
      <c r="I118" s="198">
        <f t="shared" si="13"/>
        <v>1.0000000000000002E-2</v>
      </c>
      <c r="J118" s="199"/>
      <c r="K118" s="55"/>
      <c r="L118" s="55"/>
      <c r="M118" s="162"/>
    </row>
    <row r="119" spans="1:13" ht="73.5" customHeight="1" x14ac:dyDescent="0.3">
      <c r="A119" s="171"/>
      <c r="B119" s="172"/>
      <c r="C119" s="177" t="s">
        <v>196</v>
      </c>
      <c r="D119" s="221">
        <f>D120+D126+D133+D139+D146+D153</f>
        <v>82453795</v>
      </c>
      <c r="E119" s="175">
        <f>+D119/D159</f>
        <v>0.32642920457406954</v>
      </c>
      <c r="F119" s="222"/>
      <c r="G119" s="173"/>
      <c r="H119" s="173"/>
      <c r="I119" s="223">
        <f>J119/100</f>
        <v>7.1459824893444872E-3</v>
      </c>
      <c r="J119" s="145">
        <f>J120+J126+J133+J146+J153+J139</f>
        <v>0.71459824893444868</v>
      </c>
      <c r="K119" s="55"/>
      <c r="L119" s="55"/>
      <c r="M119" s="13"/>
    </row>
    <row r="120" spans="1:13" s="11" customFormat="1" ht="77.400000000000006" customHeight="1" x14ac:dyDescent="0.3">
      <c r="A120" s="178" t="s">
        <v>197</v>
      </c>
      <c r="B120" s="179">
        <v>1</v>
      </c>
      <c r="C120" s="201" t="s">
        <v>198</v>
      </c>
      <c r="D120" s="231">
        <v>13775097</v>
      </c>
      <c r="E120" s="214">
        <f>D120/D119</f>
        <v>0.16706443893819564</v>
      </c>
      <c r="F120" s="96"/>
      <c r="G120" s="83"/>
      <c r="H120" s="84"/>
      <c r="I120" s="193">
        <f>SUM(I121:I125)</f>
        <v>1</v>
      </c>
      <c r="J120" s="129">
        <f>I120*E120</f>
        <v>0.16706443893819564</v>
      </c>
      <c r="K120" s="55"/>
      <c r="L120" s="55"/>
      <c r="M120" s="59"/>
    </row>
    <row r="121" spans="1:13" s="229" customFormat="1" ht="25.5" customHeight="1" x14ac:dyDescent="0.3">
      <c r="A121" s="137"/>
      <c r="B121" s="133"/>
      <c r="C121" s="147" t="s">
        <v>211</v>
      </c>
      <c r="D121" s="106"/>
      <c r="E121" s="218">
        <v>0.1</v>
      </c>
      <c r="F121" s="224">
        <v>1</v>
      </c>
      <c r="G121" s="225"/>
      <c r="H121" s="219"/>
      <c r="I121" s="226">
        <f t="shared" ref="I121:I138" si="14">E121*F121</f>
        <v>0.1</v>
      </c>
      <c r="J121" s="227"/>
      <c r="K121" s="55"/>
      <c r="L121" s="55"/>
      <c r="M121" s="228"/>
    </row>
    <row r="122" spans="1:13" s="164" customFormat="1" ht="20.399999999999999" x14ac:dyDescent="0.3">
      <c r="A122" s="137"/>
      <c r="B122" s="195"/>
      <c r="C122" s="147" t="s">
        <v>153</v>
      </c>
      <c r="D122" s="106"/>
      <c r="E122" s="196">
        <v>0.15</v>
      </c>
      <c r="F122" s="224">
        <v>1</v>
      </c>
      <c r="G122" s="197"/>
      <c r="H122" s="151"/>
      <c r="I122" s="226">
        <f t="shared" si="14"/>
        <v>0.15</v>
      </c>
      <c r="J122" s="199"/>
      <c r="K122" s="55"/>
      <c r="L122" s="55"/>
      <c r="M122" s="162"/>
    </row>
    <row r="123" spans="1:13" s="164" customFormat="1" ht="40.799999999999997" x14ac:dyDescent="0.3">
      <c r="A123" s="137"/>
      <c r="B123" s="195"/>
      <c r="C123" s="230" t="s">
        <v>261</v>
      </c>
      <c r="D123" s="106"/>
      <c r="E123" s="196">
        <v>0.3</v>
      </c>
      <c r="F123" s="224">
        <v>1</v>
      </c>
      <c r="G123" s="197"/>
      <c r="H123" s="151"/>
      <c r="I123" s="226">
        <f t="shared" si="14"/>
        <v>0.3</v>
      </c>
      <c r="J123" s="199"/>
      <c r="K123" s="55"/>
      <c r="L123" s="55"/>
      <c r="M123" s="162"/>
    </row>
    <row r="124" spans="1:13" s="163" customFormat="1" ht="61.2" x14ac:dyDescent="0.3">
      <c r="A124" s="137"/>
      <c r="B124" s="133"/>
      <c r="C124" s="230" t="s">
        <v>262</v>
      </c>
      <c r="D124" s="106"/>
      <c r="E124" s="196">
        <v>0.3</v>
      </c>
      <c r="F124" s="224">
        <v>1</v>
      </c>
      <c r="G124" s="185"/>
      <c r="H124" s="134"/>
      <c r="I124" s="226">
        <f t="shared" si="14"/>
        <v>0.3</v>
      </c>
      <c r="J124" s="199"/>
      <c r="K124" s="55"/>
      <c r="L124" s="55"/>
      <c r="M124" s="162"/>
    </row>
    <row r="125" spans="1:13" s="163" customFormat="1" ht="20.399999999999999" x14ac:dyDescent="0.3">
      <c r="A125" s="137"/>
      <c r="B125" s="133"/>
      <c r="C125" s="230" t="s">
        <v>252</v>
      </c>
      <c r="D125" s="106"/>
      <c r="E125" s="196">
        <v>0.15</v>
      </c>
      <c r="F125" s="224">
        <v>1</v>
      </c>
      <c r="G125" s="185"/>
      <c r="H125" s="134"/>
      <c r="I125" s="226">
        <f t="shared" si="14"/>
        <v>0.15</v>
      </c>
      <c r="J125" s="199"/>
      <c r="K125" s="55"/>
      <c r="L125" s="55"/>
      <c r="M125" s="162"/>
    </row>
    <row r="126" spans="1:13" ht="69.75" customHeight="1" x14ac:dyDescent="0.3">
      <c r="A126" s="178" t="s">
        <v>155</v>
      </c>
      <c r="B126" s="179">
        <v>2</v>
      </c>
      <c r="C126" s="126" t="s">
        <v>199</v>
      </c>
      <c r="D126" s="231">
        <v>22958495</v>
      </c>
      <c r="E126" s="214">
        <f>D126/D119</f>
        <v>0.27844073156365939</v>
      </c>
      <c r="F126" s="96"/>
      <c r="G126" s="83"/>
      <c r="H126" s="84"/>
      <c r="I126" s="193">
        <f>SUM(I127:I132)</f>
        <v>0.875</v>
      </c>
      <c r="J126" s="129">
        <f>I126*E126</f>
        <v>0.24363564011820196</v>
      </c>
      <c r="K126" s="55"/>
      <c r="L126" s="55"/>
      <c r="M126" s="13"/>
    </row>
    <row r="127" spans="1:13" s="164" customFormat="1" ht="20.399999999999999" x14ac:dyDescent="0.3">
      <c r="A127" s="137"/>
      <c r="B127" s="195"/>
      <c r="C127" s="186" t="s">
        <v>150</v>
      </c>
      <c r="D127" s="133">
        <v>0</v>
      </c>
      <c r="E127" s="196">
        <v>0.1</v>
      </c>
      <c r="F127" s="224">
        <v>1</v>
      </c>
      <c r="G127" s="197"/>
      <c r="H127" s="151"/>
      <c r="I127" s="198">
        <f t="shared" si="14"/>
        <v>0.1</v>
      </c>
      <c r="J127" s="199"/>
      <c r="K127" s="55"/>
      <c r="L127" s="55"/>
      <c r="M127" s="162"/>
    </row>
    <row r="128" spans="1:13" s="164" customFormat="1" ht="20.399999999999999" x14ac:dyDescent="0.3">
      <c r="A128" s="137"/>
      <c r="B128" s="195"/>
      <c r="C128" s="186" t="s">
        <v>217</v>
      </c>
      <c r="D128" s="133">
        <v>0</v>
      </c>
      <c r="E128" s="196">
        <v>0.52</v>
      </c>
      <c r="F128" s="224">
        <v>1</v>
      </c>
      <c r="G128" s="197"/>
      <c r="H128" s="151"/>
      <c r="I128" s="198">
        <f t="shared" si="14"/>
        <v>0.52</v>
      </c>
      <c r="J128" s="199"/>
      <c r="K128" s="55"/>
      <c r="L128" s="55"/>
      <c r="M128" s="162"/>
    </row>
    <row r="129" spans="1:13" s="164" customFormat="1" ht="20.399999999999999" x14ac:dyDescent="0.3">
      <c r="A129" s="137"/>
      <c r="B129" s="195"/>
      <c r="C129" s="186" t="s">
        <v>218</v>
      </c>
      <c r="D129" s="133">
        <v>0</v>
      </c>
      <c r="E129" s="196">
        <v>0.15</v>
      </c>
      <c r="F129" s="224">
        <v>1</v>
      </c>
      <c r="G129" s="197"/>
      <c r="H129" s="151"/>
      <c r="I129" s="198">
        <f t="shared" si="14"/>
        <v>0.15</v>
      </c>
      <c r="J129" s="199"/>
      <c r="K129" s="55"/>
      <c r="L129" s="55"/>
      <c r="M129" s="162"/>
    </row>
    <row r="130" spans="1:13" s="164" customFormat="1" ht="40.799999999999997" x14ac:dyDescent="0.3">
      <c r="A130" s="137"/>
      <c r="B130" s="195"/>
      <c r="C130" s="186" t="s">
        <v>219</v>
      </c>
      <c r="D130" s="133">
        <v>0</v>
      </c>
      <c r="E130" s="196">
        <v>0.1</v>
      </c>
      <c r="F130" s="224">
        <v>1</v>
      </c>
      <c r="G130" s="197"/>
      <c r="H130" s="151"/>
      <c r="I130" s="198">
        <f t="shared" si="14"/>
        <v>0.1</v>
      </c>
      <c r="J130" s="199"/>
      <c r="K130" s="55"/>
      <c r="L130" s="55"/>
      <c r="M130" s="162"/>
    </row>
    <row r="131" spans="1:13" s="164" customFormat="1" ht="20.399999999999999" x14ac:dyDescent="0.3">
      <c r="A131" s="137"/>
      <c r="B131" s="195"/>
      <c r="C131" s="186" t="s">
        <v>263</v>
      </c>
      <c r="D131" s="133">
        <v>0</v>
      </c>
      <c r="E131" s="196">
        <v>0.05</v>
      </c>
      <c r="F131" s="224">
        <v>0.1</v>
      </c>
      <c r="G131" s="197"/>
      <c r="H131" s="151"/>
      <c r="I131" s="198">
        <f t="shared" si="14"/>
        <v>5.000000000000001E-3</v>
      </c>
      <c r="J131" s="199"/>
      <c r="K131" s="55"/>
      <c r="L131" s="55"/>
      <c r="M131" s="162"/>
    </row>
    <row r="132" spans="1:13" s="164" customFormat="1" ht="20.399999999999999" x14ac:dyDescent="0.3">
      <c r="A132" s="137"/>
      <c r="B132" s="195"/>
      <c r="C132" s="186" t="s">
        <v>252</v>
      </c>
      <c r="D132" s="133">
        <v>0</v>
      </c>
      <c r="E132" s="196">
        <v>0.08</v>
      </c>
      <c r="F132" s="224"/>
      <c r="G132" s="197"/>
      <c r="H132" s="151"/>
      <c r="I132" s="198">
        <f t="shared" si="14"/>
        <v>0</v>
      </c>
      <c r="J132" s="199"/>
      <c r="K132" s="55"/>
      <c r="L132" s="55"/>
      <c r="M132" s="162"/>
    </row>
    <row r="133" spans="1:13" ht="45.75" customHeight="1" x14ac:dyDescent="0.3">
      <c r="A133" s="178" t="s">
        <v>200</v>
      </c>
      <c r="B133" s="179">
        <v>3</v>
      </c>
      <c r="C133" s="201" t="s">
        <v>201</v>
      </c>
      <c r="D133" s="231">
        <v>8199463</v>
      </c>
      <c r="E133" s="214">
        <f>D133/D119</f>
        <v>9.9443124479594899E-2</v>
      </c>
      <c r="F133" s="96"/>
      <c r="G133" s="83"/>
      <c r="H133" s="84"/>
      <c r="I133" s="187">
        <f>SUM(I134:I138)</f>
        <v>0</v>
      </c>
      <c r="J133" s="194">
        <f>I133*E133</f>
        <v>0</v>
      </c>
      <c r="K133" s="55"/>
      <c r="L133" s="55"/>
      <c r="M133" s="13"/>
    </row>
    <row r="134" spans="1:13" s="57" customFormat="1" ht="32.4" customHeight="1" x14ac:dyDescent="0.3">
      <c r="A134" s="137"/>
      <c r="B134" s="100"/>
      <c r="C134" s="230" t="s">
        <v>264</v>
      </c>
      <c r="D134" s="109">
        <v>0</v>
      </c>
      <c r="E134" s="101">
        <v>0.05</v>
      </c>
      <c r="F134" s="108">
        <v>0</v>
      </c>
      <c r="G134" s="102"/>
      <c r="H134" s="89"/>
      <c r="I134" s="103">
        <f t="shared" si="14"/>
        <v>0</v>
      </c>
      <c r="J134" s="104"/>
      <c r="K134" s="55"/>
      <c r="L134" s="55"/>
      <c r="M134" s="13"/>
    </row>
    <row r="135" spans="1:13" s="57" customFormat="1" ht="22.2" customHeight="1" x14ac:dyDescent="0.3">
      <c r="A135" s="137"/>
      <c r="B135" s="100"/>
      <c r="C135" s="230" t="s">
        <v>170</v>
      </c>
      <c r="D135" s="109">
        <v>0</v>
      </c>
      <c r="E135" s="101">
        <v>0.1</v>
      </c>
      <c r="F135" s="108">
        <v>0</v>
      </c>
      <c r="G135" s="102"/>
      <c r="H135" s="89"/>
      <c r="I135" s="103">
        <f t="shared" si="14"/>
        <v>0</v>
      </c>
      <c r="J135" s="104"/>
      <c r="K135" s="55"/>
      <c r="L135" s="55"/>
      <c r="M135" s="13"/>
    </row>
    <row r="136" spans="1:13" s="57" customFormat="1" ht="20.399999999999999" x14ac:dyDescent="0.3">
      <c r="A136" s="137"/>
      <c r="B136" s="100"/>
      <c r="C136" s="98" t="s">
        <v>280</v>
      </c>
      <c r="D136" s="109">
        <v>0</v>
      </c>
      <c r="E136" s="101">
        <v>0.2</v>
      </c>
      <c r="F136" s="108">
        <v>0</v>
      </c>
      <c r="G136" s="102"/>
      <c r="H136" s="89"/>
      <c r="I136" s="103">
        <f t="shared" si="14"/>
        <v>0</v>
      </c>
      <c r="J136" s="104"/>
      <c r="K136" s="55"/>
      <c r="L136" s="55"/>
      <c r="M136" s="13"/>
    </row>
    <row r="137" spans="1:13" s="57" customFormat="1" ht="27.6" customHeight="1" x14ac:dyDescent="0.3">
      <c r="A137" s="137"/>
      <c r="B137" s="100"/>
      <c r="C137" s="98" t="s">
        <v>281</v>
      </c>
      <c r="D137" s="109">
        <v>0</v>
      </c>
      <c r="E137" s="101">
        <v>0.15</v>
      </c>
      <c r="F137" s="108">
        <v>0</v>
      </c>
      <c r="G137" s="86"/>
      <c r="H137" s="110"/>
      <c r="I137" s="103">
        <f t="shared" si="14"/>
        <v>0</v>
      </c>
      <c r="J137" s="104"/>
      <c r="K137" s="55"/>
      <c r="L137" s="55"/>
      <c r="M137" s="13"/>
    </row>
    <row r="138" spans="1:13" s="57" customFormat="1" ht="20.399999999999999" x14ac:dyDescent="0.3">
      <c r="A138" s="137"/>
      <c r="B138" s="100"/>
      <c r="C138" s="98" t="s">
        <v>282</v>
      </c>
      <c r="D138" s="109">
        <v>0</v>
      </c>
      <c r="E138" s="101">
        <v>0.5</v>
      </c>
      <c r="F138" s="108">
        <v>0</v>
      </c>
      <c r="G138" s="86"/>
      <c r="H138" s="110"/>
      <c r="I138" s="103">
        <f t="shared" si="14"/>
        <v>0</v>
      </c>
      <c r="J138" s="104"/>
      <c r="K138" s="55"/>
      <c r="L138" s="55"/>
      <c r="M138" s="13"/>
    </row>
    <row r="139" spans="1:13" s="57" customFormat="1" ht="50.4" customHeight="1" x14ac:dyDescent="0.3">
      <c r="A139" s="204" t="s">
        <v>202</v>
      </c>
      <c r="B139" s="179">
        <v>4</v>
      </c>
      <c r="C139" s="201" t="s">
        <v>203</v>
      </c>
      <c r="D139" s="231">
        <v>10495312</v>
      </c>
      <c r="E139" s="205">
        <f>D139/D119</f>
        <v>0.12728719157195859</v>
      </c>
      <c r="F139" s="96"/>
      <c r="G139" s="83"/>
      <c r="H139" s="84"/>
      <c r="I139" s="205">
        <f>SUM(I140:I145)</f>
        <v>0.2</v>
      </c>
      <c r="J139" s="232">
        <f>I139*E139</f>
        <v>2.545743831439172E-2</v>
      </c>
      <c r="K139" s="55"/>
      <c r="L139" s="55"/>
      <c r="M139" s="13"/>
    </row>
    <row r="140" spans="1:13" s="163" customFormat="1" ht="20.399999999999999" customHeight="1" x14ac:dyDescent="0.3">
      <c r="A140" s="137"/>
      <c r="B140" s="133"/>
      <c r="C140" s="230" t="s">
        <v>264</v>
      </c>
      <c r="D140" s="217"/>
      <c r="E140" s="233">
        <v>0.1</v>
      </c>
      <c r="F140" s="224">
        <v>1</v>
      </c>
      <c r="G140" s="154"/>
      <c r="H140" s="234"/>
      <c r="I140" s="233">
        <f>E140*F140</f>
        <v>0.1</v>
      </c>
      <c r="J140" s="199"/>
      <c r="K140" s="55"/>
      <c r="L140" s="55"/>
      <c r="M140" s="162"/>
    </row>
    <row r="141" spans="1:13" s="163" customFormat="1" ht="25.2" customHeight="1" x14ac:dyDescent="0.3">
      <c r="A141" s="137"/>
      <c r="B141" s="133"/>
      <c r="C141" s="230" t="s">
        <v>170</v>
      </c>
      <c r="D141" s="217"/>
      <c r="E141" s="233">
        <v>0.1</v>
      </c>
      <c r="F141" s="224">
        <v>1</v>
      </c>
      <c r="G141" s="154"/>
      <c r="H141" s="234"/>
      <c r="I141" s="233">
        <f>E141*F141</f>
        <v>0.1</v>
      </c>
      <c r="J141" s="199"/>
      <c r="K141" s="55"/>
      <c r="L141" s="55"/>
      <c r="M141" s="162"/>
    </row>
    <row r="142" spans="1:13" s="164" customFormat="1" ht="18.600000000000001" customHeight="1" x14ac:dyDescent="0.3">
      <c r="A142" s="137"/>
      <c r="B142" s="195"/>
      <c r="C142" s="186" t="s">
        <v>277</v>
      </c>
      <c r="D142" s="235"/>
      <c r="E142" s="196">
        <v>0.2</v>
      </c>
      <c r="F142" s="224">
        <v>0</v>
      </c>
      <c r="G142" s="147"/>
      <c r="H142" s="236"/>
      <c r="I142" s="196">
        <f>F142*E142</f>
        <v>0</v>
      </c>
      <c r="J142" s="199"/>
      <c r="K142" s="55"/>
      <c r="L142" s="55"/>
      <c r="M142" s="162"/>
    </row>
    <row r="143" spans="1:13" s="164" customFormat="1" ht="22.2" customHeight="1" x14ac:dyDescent="0.3">
      <c r="A143" s="137"/>
      <c r="B143" s="195"/>
      <c r="C143" s="186" t="s">
        <v>278</v>
      </c>
      <c r="D143" s="235"/>
      <c r="E143" s="196">
        <v>0.1</v>
      </c>
      <c r="F143" s="224">
        <v>0</v>
      </c>
      <c r="G143" s="147"/>
      <c r="H143" s="236"/>
      <c r="I143" s="196">
        <f t="shared" ref="I143:I145" si="15">F143*E143</f>
        <v>0</v>
      </c>
      <c r="J143" s="199"/>
      <c r="K143" s="55"/>
      <c r="L143" s="55"/>
      <c r="M143" s="162"/>
    </row>
    <row r="144" spans="1:13" s="164" customFormat="1" ht="21.6" customHeight="1" x14ac:dyDescent="0.3">
      <c r="A144" s="137"/>
      <c r="B144" s="195"/>
      <c r="C144" s="186" t="s">
        <v>279</v>
      </c>
      <c r="D144" s="235"/>
      <c r="E144" s="196">
        <v>0.4</v>
      </c>
      <c r="F144" s="224">
        <v>0</v>
      </c>
      <c r="G144" s="147"/>
      <c r="H144" s="236"/>
      <c r="I144" s="196">
        <f t="shared" si="15"/>
        <v>0</v>
      </c>
      <c r="J144" s="199"/>
      <c r="K144" s="55"/>
      <c r="L144" s="55"/>
      <c r="M144" s="162"/>
    </row>
    <row r="145" spans="1:13" s="164" customFormat="1" ht="18.600000000000001" customHeight="1" x14ac:dyDescent="0.3">
      <c r="A145" s="137"/>
      <c r="B145" s="195"/>
      <c r="C145" s="186" t="s">
        <v>252</v>
      </c>
      <c r="D145" s="235"/>
      <c r="E145" s="196">
        <v>0.1</v>
      </c>
      <c r="F145" s="224">
        <v>0</v>
      </c>
      <c r="G145" s="147"/>
      <c r="H145" s="236"/>
      <c r="I145" s="196">
        <f t="shared" si="15"/>
        <v>0</v>
      </c>
      <c r="J145" s="199"/>
      <c r="K145" s="55"/>
      <c r="L145" s="55"/>
      <c r="M145" s="162"/>
    </row>
    <row r="146" spans="1:13" ht="40.799999999999997" x14ac:dyDescent="0.3">
      <c r="A146" s="178" t="s">
        <v>204</v>
      </c>
      <c r="B146" s="179">
        <v>5</v>
      </c>
      <c r="C146" s="201" t="s">
        <v>205</v>
      </c>
      <c r="D146" s="231">
        <v>4066933</v>
      </c>
      <c r="E146" s="214">
        <f>D146/D119</f>
        <v>4.9323781882932134E-2</v>
      </c>
      <c r="F146" s="96"/>
      <c r="G146" s="83"/>
      <c r="H146" s="237"/>
      <c r="I146" s="187">
        <f>SUM(I147:I152)</f>
        <v>0</v>
      </c>
      <c r="J146" s="194">
        <f>I146*E146</f>
        <v>0</v>
      </c>
      <c r="K146" s="55"/>
      <c r="L146" s="55"/>
      <c r="M146" s="13"/>
    </row>
    <row r="147" spans="1:13" s="229" customFormat="1" ht="20.399999999999999" x14ac:dyDescent="0.3">
      <c r="A147" s="137"/>
      <c r="B147" s="133"/>
      <c r="C147" s="230" t="s">
        <v>264</v>
      </c>
      <c r="D147" s="217"/>
      <c r="E147" s="218">
        <v>0.1</v>
      </c>
      <c r="F147" s="240">
        <v>0</v>
      </c>
      <c r="G147" s="225"/>
      <c r="H147" s="219"/>
      <c r="I147" s="220">
        <f>F147*E147</f>
        <v>0</v>
      </c>
      <c r="J147" s="220"/>
      <c r="K147" s="55"/>
      <c r="L147" s="55"/>
      <c r="M147" s="228"/>
    </row>
    <row r="148" spans="1:13" s="242" customFormat="1" ht="20.399999999999999" x14ac:dyDescent="0.3">
      <c r="A148" s="137"/>
      <c r="B148" s="195"/>
      <c r="C148" s="230" t="s">
        <v>170</v>
      </c>
      <c r="D148" s="133"/>
      <c r="E148" s="196">
        <v>0.2</v>
      </c>
      <c r="F148" s="240">
        <v>0</v>
      </c>
      <c r="G148" s="197"/>
      <c r="H148" s="241"/>
      <c r="I148" s="220">
        <f t="shared" ref="I148:I152" si="16">F148*E148</f>
        <v>0</v>
      </c>
      <c r="J148" s="199"/>
      <c r="K148" s="55"/>
      <c r="L148" s="55"/>
      <c r="M148" s="228"/>
    </row>
    <row r="149" spans="1:13" s="242" customFormat="1" ht="20.399999999999999" x14ac:dyDescent="0.3">
      <c r="A149" s="137"/>
      <c r="B149" s="195"/>
      <c r="C149" s="154" t="s">
        <v>276</v>
      </c>
      <c r="D149" s="133"/>
      <c r="E149" s="196">
        <v>0.2</v>
      </c>
      <c r="F149" s="240">
        <v>0</v>
      </c>
      <c r="G149" s="197"/>
      <c r="H149" s="241"/>
      <c r="I149" s="220">
        <f t="shared" si="16"/>
        <v>0</v>
      </c>
      <c r="J149" s="199"/>
      <c r="K149" s="55"/>
      <c r="L149" s="55"/>
      <c r="M149" s="228"/>
    </row>
    <row r="150" spans="1:13" s="242" customFormat="1" ht="20.399999999999999" x14ac:dyDescent="0.3">
      <c r="A150" s="137"/>
      <c r="B150" s="195"/>
      <c r="C150" s="154" t="s">
        <v>283</v>
      </c>
      <c r="D150" s="133"/>
      <c r="E150" s="196">
        <v>0.2</v>
      </c>
      <c r="F150" s="240">
        <v>0</v>
      </c>
      <c r="G150" s="197"/>
      <c r="H150" s="241"/>
      <c r="I150" s="220">
        <f t="shared" si="16"/>
        <v>0</v>
      </c>
      <c r="J150" s="199"/>
      <c r="K150" s="55"/>
      <c r="L150" s="55"/>
      <c r="M150" s="228"/>
    </row>
    <row r="151" spans="1:13" s="242" customFormat="1" ht="20.399999999999999" x14ac:dyDescent="0.3">
      <c r="A151" s="137"/>
      <c r="B151" s="195"/>
      <c r="C151" s="154" t="s">
        <v>284</v>
      </c>
      <c r="D151" s="235"/>
      <c r="E151" s="196">
        <v>0.2</v>
      </c>
      <c r="F151" s="240">
        <v>0</v>
      </c>
      <c r="G151" s="243"/>
      <c r="H151" s="197"/>
      <c r="I151" s="220">
        <f t="shared" si="16"/>
        <v>0</v>
      </c>
      <c r="J151" s="199"/>
      <c r="K151" s="55"/>
      <c r="L151" s="55"/>
      <c r="M151" s="228"/>
    </row>
    <row r="152" spans="1:13" s="242" customFormat="1" ht="20.399999999999999" x14ac:dyDescent="0.3">
      <c r="A152" s="137"/>
      <c r="B152" s="195"/>
      <c r="C152" s="154" t="s">
        <v>267</v>
      </c>
      <c r="D152" s="235"/>
      <c r="E152" s="196">
        <v>0.1</v>
      </c>
      <c r="F152" s="240">
        <v>0</v>
      </c>
      <c r="G152" s="243"/>
      <c r="H152" s="197"/>
      <c r="I152" s="220">
        <f t="shared" si="16"/>
        <v>0</v>
      </c>
      <c r="J152" s="199"/>
      <c r="K152" s="55"/>
      <c r="L152" s="55"/>
      <c r="M152" s="228"/>
    </row>
    <row r="153" spans="1:13" ht="39.6" customHeight="1" x14ac:dyDescent="0.3">
      <c r="A153" s="178" t="s">
        <v>166</v>
      </c>
      <c r="B153" s="179">
        <v>6</v>
      </c>
      <c r="C153" s="180" t="s">
        <v>194</v>
      </c>
      <c r="D153" s="238">
        <v>22958495</v>
      </c>
      <c r="E153" s="239">
        <f>D153/D119</f>
        <v>0.27844073156365939</v>
      </c>
      <c r="F153" s="96"/>
      <c r="G153" s="83"/>
      <c r="H153" s="84"/>
      <c r="I153" s="187">
        <f>SUM(I154:I158)</f>
        <v>1</v>
      </c>
      <c r="J153" s="194">
        <f>I153*E153</f>
        <v>0.27844073156365939</v>
      </c>
      <c r="K153" s="55"/>
      <c r="L153" s="55"/>
      <c r="M153" s="13"/>
    </row>
    <row r="154" spans="1:13" s="164" customFormat="1" ht="20.399999999999999" x14ac:dyDescent="0.3">
      <c r="A154" s="137"/>
      <c r="B154" s="195"/>
      <c r="C154" s="230" t="s">
        <v>264</v>
      </c>
      <c r="D154" s="133"/>
      <c r="E154" s="196">
        <v>0.05</v>
      </c>
      <c r="F154" s="240">
        <v>1</v>
      </c>
      <c r="G154" s="197"/>
      <c r="H154" s="151"/>
      <c r="I154" s="198">
        <f>E154*F154</f>
        <v>0.05</v>
      </c>
      <c r="J154" s="199"/>
      <c r="K154" s="55"/>
      <c r="L154" s="55"/>
      <c r="M154" s="162"/>
    </row>
    <row r="155" spans="1:13" s="164" customFormat="1" ht="20.399999999999999" x14ac:dyDescent="0.3">
      <c r="A155" s="137"/>
      <c r="B155" s="195"/>
      <c r="C155" s="230" t="s">
        <v>266</v>
      </c>
      <c r="D155" s="133"/>
      <c r="E155" s="196">
        <v>0.25</v>
      </c>
      <c r="F155" s="240">
        <v>1</v>
      </c>
      <c r="G155" s="197"/>
      <c r="H155" s="151"/>
      <c r="I155" s="198">
        <f t="shared" ref="I155:I158" si="17">E155*F155</f>
        <v>0.25</v>
      </c>
      <c r="J155" s="199"/>
      <c r="K155" s="55"/>
      <c r="L155" s="55"/>
      <c r="M155" s="162"/>
    </row>
    <row r="156" spans="1:13" s="164" customFormat="1" ht="20.399999999999999" x14ac:dyDescent="0.3">
      <c r="A156" s="137"/>
      <c r="B156" s="195"/>
      <c r="C156" s="154" t="s">
        <v>265</v>
      </c>
      <c r="D156" s="133"/>
      <c r="E156" s="196">
        <v>0.25</v>
      </c>
      <c r="F156" s="240">
        <v>1</v>
      </c>
      <c r="G156" s="197"/>
      <c r="H156" s="151"/>
      <c r="I156" s="198">
        <f t="shared" si="17"/>
        <v>0.25</v>
      </c>
      <c r="J156" s="199"/>
      <c r="K156" s="55"/>
      <c r="L156" s="55"/>
      <c r="M156" s="162"/>
    </row>
    <row r="157" spans="1:13" s="164" customFormat="1" ht="20.399999999999999" x14ac:dyDescent="0.3">
      <c r="A157" s="137"/>
      <c r="B157" s="195"/>
      <c r="C157" s="154" t="s">
        <v>268</v>
      </c>
      <c r="D157" s="133"/>
      <c r="E157" s="196">
        <v>0.3</v>
      </c>
      <c r="F157" s="240">
        <v>1</v>
      </c>
      <c r="G157" s="147"/>
      <c r="H157" s="236"/>
      <c r="I157" s="198">
        <f t="shared" si="17"/>
        <v>0.3</v>
      </c>
      <c r="J157" s="199"/>
      <c r="K157" s="55"/>
      <c r="L157" s="55"/>
      <c r="M157" s="162"/>
    </row>
    <row r="158" spans="1:13" s="164" customFormat="1" ht="20.399999999999999" x14ac:dyDescent="0.3">
      <c r="A158" s="137"/>
      <c r="B158" s="195"/>
      <c r="C158" s="154" t="s">
        <v>267</v>
      </c>
      <c r="D158" s="133"/>
      <c r="E158" s="196">
        <v>0.15</v>
      </c>
      <c r="F158" s="240">
        <v>1</v>
      </c>
      <c r="G158" s="147"/>
      <c r="H158" s="236"/>
      <c r="I158" s="198">
        <f t="shared" si="17"/>
        <v>0.15</v>
      </c>
      <c r="J158" s="199"/>
      <c r="K158" s="55"/>
      <c r="L158" s="55"/>
      <c r="M158" s="162"/>
    </row>
    <row r="159" spans="1:13" s="11" customFormat="1" ht="41.4" customHeight="1" x14ac:dyDescent="0.3">
      <c r="A159" s="139"/>
      <c r="B159" s="111"/>
      <c r="C159" s="111"/>
      <c r="D159" s="112">
        <f>D119+D93+D53+D11</f>
        <v>252593192.78</v>
      </c>
      <c r="E159" s="113">
        <f>+E11+E53+E93+E119</f>
        <v>1</v>
      </c>
      <c r="F159" s="114"/>
      <c r="G159" s="114"/>
      <c r="H159" s="115"/>
      <c r="I159" s="116">
        <f>I119+I93+I53+I11</f>
        <v>3.4822920754938674E-2</v>
      </c>
      <c r="J159" s="117"/>
      <c r="K159" s="55"/>
      <c r="L159" s="55"/>
      <c r="M159" s="59"/>
    </row>
    <row r="160" spans="1:13" ht="20.399999999999999" x14ac:dyDescent="0.3">
      <c r="A160" s="72"/>
      <c r="B160" s="75"/>
      <c r="C160" s="74"/>
      <c r="D160" s="74"/>
      <c r="E160" s="75"/>
      <c r="F160" s="76"/>
      <c r="G160" s="76"/>
      <c r="H160" s="77"/>
      <c r="I160" s="118"/>
      <c r="J160" s="119"/>
      <c r="K160" s="55"/>
      <c r="L160" s="55"/>
      <c r="M160" s="13"/>
    </row>
    <row r="161" spans="1:13" ht="20.399999999999999" x14ac:dyDescent="0.3">
      <c r="A161" s="72"/>
      <c r="B161" s="75"/>
      <c r="C161" s="74"/>
      <c r="D161" s="74"/>
      <c r="E161" s="75"/>
      <c r="F161" s="76"/>
      <c r="G161" s="76"/>
      <c r="H161" s="77"/>
      <c r="I161" s="78"/>
      <c r="J161" s="79"/>
      <c r="K161" s="55"/>
      <c r="L161" s="55"/>
      <c r="M161" s="13"/>
    </row>
    <row r="162" spans="1:13" ht="20.399999999999999" x14ac:dyDescent="0.3">
      <c r="A162" s="72"/>
      <c r="B162" s="75"/>
      <c r="C162" s="74"/>
      <c r="D162" s="74"/>
      <c r="E162" s="75"/>
      <c r="F162" s="76"/>
      <c r="G162" s="76"/>
      <c r="H162" s="77"/>
      <c r="I162" s="78"/>
      <c r="J162" s="79"/>
      <c r="K162" s="55"/>
      <c r="L162" s="55"/>
      <c r="M162" s="13"/>
    </row>
    <row r="163" spans="1:13" ht="37.200000000000003" customHeight="1" x14ac:dyDescent="0.3">
      <c r="A163" s="72"/>
      <c r="B163" s="75"/>
      <c r="C163" s="120" t="s">
        <v>156</v>
      </c>
      <c r="D163" s="121">
        <f>D159</f>
        <v>252593192.78</v>
      </c>
      <c r="E163" s="75"/>
      <c r="F163" s="76"/>
      <c r="G163" s="76"/>
      <c r="H163" s="77"/>
      <c r="I163" s="78"/>
      <c r="J163" s="79"/>
      <c r="K163" s="55"/>
      <c r="L163" s="55"/>
      <c r="M163" s="13"/>
    </row>
    <row r="164" spans="1:13" ht="30.6" customHeight="1" x14ac:dyDescent="0.3">
      <c r="A164" s="72"/>
      <c r="B164" s="75"/>
      <c r="C164" s="120" t="s">
        <v>271</v>
      </c>
      <c r="D164" s="245">
        <f>J10</f>
        <v>0.87057301887346672</v>
      </c>
      <c r="E164" s="75"/>
      <c r="F164" s="76"/>
      <c r="G164" s="76"/>
      <c r="H164" s="77"/>
      <c r="I164" s="78"/>
      <c r="J164" s="79"/>
      <c r="K164" s="55"/>
      <c r="L164" s="55"/>
      <c r="M164" s="13"/>
    </row>
    <row r="165" spans="1:13" ht="32.4" customHeight="1" x14ac:dyDescent="0.3">
      <c r="A165" s="72"/>
      <c r="B165" s="75"/>
      <c r="C165" s="120" t="s">
        <v>171</v>
      </c>
      <c r="D165" s="246">
        <v>0.94</v>
      </c>
      <c r="E165" s="75"/>
      <c r="F165" s="76"/>
      <c r="G165" s="76"/>
      <c r="H165" s="77"/>
      <c r="I165" s="78"/>
      <c r="J165" s="79"/>
      <c r="K165" s="55"/>
      <c r="L165" s="55"/>
      <c r="M165" s="13"/>
    </row>
    <row r="166" spans="1:13" ht="27.6" customHeight="1" x14ac:dyDescent="0.3">
      <c r="A166" s="72"/>
      <c r="B166" s="75"/>
      <c r="C166" s="107" t="s">
        <v>287</v>
      </c>
      <c r="D166" s="244">
        <f>J53</f>
        <v>0.84010108303249098</v>
      </c>
      <c r="E166" s="75"/>
      <c r="F166" s="76"/>
      <c r="G166" s="76"/>
      <c r="H166" s="77"/>
      <c r="I166" s="78"/>
      <c r="J166" s="79"/>
      <c r="K166" s="55"/>
      <c r="L166" s="55"/>
      <c r="M166" s="13"/>
    </row>
    <row r="167" spans="1:13" ht="26.4" customHeight="1" x14ac:dyDescent="0.3">
      <c r="A167" s="72"/>
      <c r="B167" s="75"/>
      <c r="C167" s="107" t="s">
        <v>288</v>
      </c>
      <c r="D167" s="244">
        <f>J93</f>
        <v>0.95604408932828622</v>
      </c>
      <c r="E167" s="75"/>
      <c r="F167" s="76"/>
      <c r="G167" s="76"/>
      <c r="H167" s="77"/>
      <c r="I167" s="78"/>
      <c r="J167" s="79"/>
      <c r="K167" s="55"/>
      <c r="L167" s="55"/>
      <c r="M167" s="13"/>
    </row>
    <row r="168" spans="1:13" ht="29.4" customHeight="1" x14ac:dyDescent="0.3">
      <c r="A168" s="72"/>
      <c r="B168" s="75"/>
      <c r="C168" s="107" t="s">
        <v>289</v>
      </c>
      <c r="D168" s="244">
        <f>J119</f>
        <v>0.71459824893444868</v>
      </c>
      <c r="E168" s="75"/>
      <c r="F168" s="76"/>
      <c r="G168" s="76"/>
      <c r="H168" s="77"/>
      <c r="I168" s="78"/>
      <c r="J168" s="79"/>
      <c r="K168" s="55"/>
      <c r="L168" s="55"/>
      <c r="M168" s="13"/>
    </row>
    <row r="169" spans="1:13" s="12" customFormat="1" ht="20.399999999999999" x14ac:dyDescent="0.3">
      <c r="A169" s="122"/>
      <c r="B169" s="123"/>
      <c r="C169" s="123" t="s">
        <v>290</v>
      </c>
      <c r="D169" s="123"/>
      <c r="E169" s="123"/>
      <c r="F169" s="76"/>
      <c r="G169" s="76"/>
      <c r="H169" s="123"/>
      <c r="I169" s="123"/>
      <c r="J169" s="124"/>
      <c r="K169" s="55"/>
      <c r="L169" s="55"/>
      <c r="M169" s="55"/>
    </row>
  </sheetData>
  <sheetProtection formatCells="0" formatColumns="0" formatRows="0" insertRows="0"/>
  <mergeCells count="13">
    <mergeCell ref="A7:A8"/>
    <mergeCell ref="B7:B8"/>
    <mergeCell ref="C7:C8"/>
    <mergeCell ref="E7:E8"/>
    <mergeCell ref="F7:H7"/>
    <mergeCell ref="C10:I10"/>
    <mergeCell ref="L7:L8"/>
    <mergeCell ref="M7:M8"/>
    <mergeCell ref="B2:L2"/>
    <mergeCell ref="C3:L3"/>
    <mergeCell ref="C4:L4"/>
    <mergeCell ref="C5:L5"/>
    <mergeCell ref="C6:L6"/>
  </mergeCells>
  <phoneticPr fontId="19" type="noConversion"/>
  <conditionalFormatting sqref="F12">
    <cfRule type="expression" dxfId="68" priority="130">
      <formula>$I$12=100%</formula>
    </cfRule>
  </conditionalFormatting>
  <conditionalFormatting sqref="H12">
    <cfRule type="expression" dxfId="67" priority="129">
      <formula>$I$12=0%</formula>
    </cfRule>
  </conditionalFormatting>
  <conditionalFormatting sqref="G12">
    <cfRule type="expression" dxfId="66" priority="128">
      <formula>AND(I12&lt;&gt;0, I12&lt;&gt;1)</formula>
    </cfRule>
  </conditionalFormatting>
  <conditionalFormatting sqref="F18">
    <cfRule type="expression" dxfId="65" priority="127">
      <formula>$I$18=100%</formula>
    </cfRule>
  </conditionalFormatting>
  <conditionalFormatting sqref="H18">
    <cfRule type="expression" dxfId="64" priority="126">
      <formula>$I$18=0%</formula>
    </cfRule>
  </conditionalFormatting>
  <conditionalFormatting sqref="G18">
    <cfRule type="expression" dxfId="63" priority="125">
      <formula>AND(I18&lt;&gt;0, I18&lt;&gt;1)</formula>
    </cfRule>
  </conditionalFormatting>
  <conditionalFormatting sqref="F24">
    <cfRule type="expression" dxfId="62" priority="124">
      <formula>$I$24=100%</formula>
    </cfRule>
  </conditionalFormatting>
  <conditionalFormatting sqref="H24">
    <cfRule type="expression" dxfId="61" priority="123">
      <formula>$I$24=0%</formula>
    </cfRule>
  </conditionalFormatting>
  <conditionalFormatting sqref="G24">
    <cfRule type="expression" dxfId="60" priority="122">
      <formula>AND(I24&lt;&gt;0, I24&lt;&gt;1)</formula>
    </cfRule>
  </conditionalFormatting>
  <conditionalFormatting sqref="F29">
    <cfRule type="expression" dxfId="59" priority="121">
      <formula>$I$29=100%</formula>
    </cfRule>
  </conditionalFormatting>
  <conditionalFormatting sqref="H29">
    <cfRule type="expression" dxfId="58" priority="120">
      <formula>$I$29=0%</formula>
    </cfRule>
  </conditionalFormatting>
  <conditionalFormatting sqref="G29">
    <cfRule type="expression" dxfId="57" priority="119">
      <formula>AND(I29&lt;&gt;0, I29&lt;&gt;1)</formula>
    </cfRule>
  </conditionalFormatting>
  <conditionalFormatting sqref="F61">
    <cfRule type="expression" dxfId="56" priority="112">
      <formula>$I$61=100%</formula>
    </cfRule>
  </conditionalFormatting>
  <conditionalFormatting sqref="H61">
    <cfRule type="expression" dxfId="55" priority="111">
      <formula>$I$61=0%</formula>
    </cfRule>
  </conditionalFormatting>
  <conditionalFormatting sqref="G61">
    <cfRule type="expression" dxfId="54" priority="110">
      <formula>AND(I61&lt;&gt;0, I61&lt;&gt;1)</formula>
    </cfRule>
  </conditionalFormatting>
  <conditionalFormatting sqref="F68">
    <cfRule type="expression" dxfId="53" priority="109">
      <formula>$I$68=100%</formula>
    </cfRule>
  </conditionalFormatting>
  <conditionalFormatting sqref="H74">
    <cfRule type="expression" dxfId="52" priority="108">
      <formula>$I$74=0%</formula>
    </cfRule>
  </conditionalFormatting>
  <conditionalFormatting sqref="G74">
    <cfRule type="expression" dxfId="51" priority="107">
      <formula>AND(I74&lt;&gt;0, I74&lt;&gt;1)</formula>
    </cfRule>
  </conditionalFormatting>
  <conditionalFormatting sqref="F94">
    <cfRule type="expression" dxfId="50" priority="106">
      <formula>$I$94=100%</formula>
    </cfRule>
  </conditionalFormatting>
  <conditionalFormatting sqref="H94">
    <cfRule type="expression" dxfId="49" priority="105">
      <formula>$I$94=0%</formula>
    </cfRule>
  </conditionalFormatting>
  <conditionalFormatting sqref="G94">
    <cfRule type="expression" dxfId="48" priority="104">
      <formula>AND(I94&lt;&gt;0, I94&lt;&gt;1)</formula>
    </cfRule>
  </conditionalFormatting>
  <conditionalFormatting sqref="F100">
    <cfRule type="expression" dxfId="47" priority="100">
      <formula>$I$100=100%</formula>
    </cfRule>
  </conditionalFormatting>
  <conditionalFormatting sqref="H100">
    <cfRule type="expression" dxfId="46" priority="99">
      <formula>$I$100=0%</formula>
    </cfRule>
  </conditionalFormatting>
  <conditionalFormatting sqref="G100">
    <cfRule type="expression" dxfId="45" priority="98">
      <formula>AND(I100&lt;&gt;0, I100&lt;&gt;1)</formula>
    </cfRule>
  </conditionalFormatting>
  <conditionalFormatting sqref="F120">
    <cfRule type="expression" dxfId="44" priority="97">
      <formula>$I$120=100%</formula>
    </cfRule>
  </conditionalFormatting>
  <conditionalFormatting sqref="H120">
    <cfRule type="expression" dxfId="43" priority="96">
      <formula>$I$120=0%</formula>
    </cfRule>
  </conditionalFormatting>
  <conditionalFormatting sqref="G120">
    <cfRule type="expression" dxfId="42" priority="95">
      <formula>AND(I120&lt;&gt;0, I120&lt;&gt;1)</formula>
    </cfRule>
  </conditionalFormatting>
  <conditionalFormatting sqref="F126">
    <cfRule type="expression" dxfId="41" priority="94">
      <formula>$I$126=100%</formula>
    </cfRule>
  </conditionalFormatting>
  <conditionalFormatting sqref="H126">
    <cfRule type="expression" dxfId="40" priority="93">
      <formula>$I$126=0%</formula>
    </cfRule>
  </conditionalFormatting>
  <conditionalFormatting sqref="G126">
    <cfRule type="expression" dxfId="39" priority="92">
      <formula>AND(I126&lt;&gt;0, I126&lt;&gt;1)</formula>
    </cfRule>
  </conditionalFormatting>
  <conditionalFormatting sqref="F133">
    <cfRule type="expression" dxfId="38" priority="91">
      <formula>$I$133=100%</formula>
    </cfRule>
  </conditionalFormatting>
  <conditionalFormatting sqref="H133">
    <cfRule type="expression" dxfId="37" priority="90">
      <formula>$I$133=0%</formula>
    </cfRule>
  </conditionalFormatting>
  <conditionalFormatting sqref="G133">
    <cfRule type="expression" dxfId="36" priority="89">
      <formula>AND(I133&lt;&gt;0, I133&lt;&gt;1)</formula>
    </cfRule>
  </conditionalFormatting>
  <conditionalFormatting sqref="F139">
    <cfRule type="expression" dxfId="35" priority="88">
      <formula>$I$139=100%</formula>
    </cfRule>
  </conditionalFormatting>
  <conditionalFormatting sqref="H139">
    <cfRule type="expression" dxfId="34" priority="87">
      <formula>$I$139=0%</formula>
    </cfRule>
  </conditionalFormatting>
  <conditionalFormatting sqref="G139">
    <cfRule type="expression" dxfId="33" priority="86">
      <formula>AND(I139&lt;&gt;0, I139&lt;&gt;1)</formula>
    </cfRule>
  </conditionalFormatting>
  <conditionalFormatting sqref="F146">
    <cfRule type="expression" dxfId="32" priority="85">
      <formula>$I$146=100%</formula>
    </cfRule>
  </conditionalFormatting>
  <conditionalFormatting sqref="H146">
    <cfRule type="expression" dxfId="31" priority="84">
      <formula>$I$146=0%</formula>
    </cfRule>
  </conditionalFormatting>
  <conditionalFormatting sqref="G146">
    <cfRule type="expression" dxfId="30" priority="83">
      <formula>AND(I146&lt;&gt;0, I146&lt;&gt;1)</formula>
    </cfRule>
  </conditionalFormatting>
  <conditionalFormatting sqref="F153">
    <cfRule type="expression" dxfId="29" priority="82">
      <formula>$I$153=100%</formula>
    </cfRule>
  </conditionalFormatting>
  <conditionalFormatting sqref="H153">
    <cfRule type="expression" dxfId="28" priority="81">
      <formula>$I$153=0%</formula>
    </cfRule>
  </conditionalFormatting>
  <conditionalFormatting sqref="G153">
    <cfRule type="expression" dxfId="27" priority="80">
      <formula>AND(I153&lt;&gt;0, I153&lt;&gt;1)</formula>
    </cfRule>
  </conditionalFormatting>
  <conditionalFormatting sqref="F47">
    <cfRule type="expression" dxfId="26" priority="79">
      <formula>$I$47=100%</formula>
    </cfRule>
  </conditionalFormatting>
  <conditionalFormatting sqref="H47">
    <cfRule type="expression" dxfId="25" priority="78">
      <formula>$I$29=0%</formula>
    </cfRule>
  </conditionalFormatting>
  <conditionalFormatting sqref="G47">
    <cfRule type="expression" dxfId="24" priority="77">
      <formula>AND(I47&lt;&gt;0, I47&lt;&gt;1)</formula>
    </cfRule>
  </conditionalFormatting>
  <conditionalFormatting sqref="F35">
    <cfRule type="expression" dxfId="23" priority="76">
      <formula>$I$35=100%</formula>
    </cfRule>
  </conditionalFormatting>
  <conditionalFormatting sqref="H35">
    <cfRule type="expression" dxfId="22" priority="75">
      <formula>$I$35=0%</formula>
    </cfRule>
  </conditionalFormatting>
  <conditionalFormatting sqref="G35">
    <cfRule type="expression" dxfId="21" priority="74">
      <formula>AND(I35&lt;&gt;0, I35&lt;&gt;1)</formula>
    </cfRule>
  </conditionalFormatting>
  <conditionalFormatting sqref="F41">
    <cfRule type="expression" dxfId="20" priority="70">
      <formula>$I$41=100%</formula>
    </cfRule>
  </conditionalFormatting>
  <conditionalFormatting sqref="H41">
    <cfRule type="expression" dxfId="19" priority="69">
      <formula>$I$41=0%</formula>
    </cfRule>
  </conditionalFormatting>
  <conditionalFormatting sqref="G41">
    <cfRule type="expression" dxfId="18" priority="68">
      <formula>AND(I41&lt;&gt;0, I41&lt;&gt;1)</formula>
    </cfRule>
  </conditionalFormatting>
  <conditionalFormatting sqref="F106">
    <cfRule type="expression" dxfId="17" priority="61">
      <formula>$I$106=100%</formula>
    </cfRule>
  </conditionalFormatting>
  <conditionalFormatting sqref="H106">
    <cfRule type="expression" dxfId="16" priority="60">
      <formula>$I$106=0%</formula>
    </cfRule>
  </conditionalFormatting>
  <conditionalFormatting sqref="G106">
    <cfRule type="expression" dxfId="15" priority="59">
      <formula>AND(I106&lt;&gt;0, I106&lt;&gt;1)</formula>
    </cfRule>
  </conditionalFormatting>
  <conditionalFormatting sqref="F112">
    <cfRule type="expression" dxfId="14" priority="49">
      <formula>$I$112=100%</formula>
    </cfRule>
  </conditionalFormatting>
  <conditionalFormatting sqref="H112">
    <cfRule type="expression" dxfId="13" priority="48">
      <formula>$I$94=0%</formula>
    </cfRule>
  </conditionalFormatting>
  <conditionalFormatting sqref="G112">
    <cfRule type="expression" dxfId="12" priority="47">
      <formula>AND(I112&lt;&gt;0, I112&lt;&gt;1)</formula>
    </cfRule>
  </conditionalFormatting>
  <conditionalFormatting sqref="F54">
    <cfRule type="expression" dxfId="11" priority="13">
      <formula>$I$54=100%</formula>
    </cfRule>
  </conditionalFormatting>
  <conditionalFormatting sqref="G54">
    <cfRule type="expression" dxfId="10" priority="11">
      <formula>AND(I54&lt;&gt;0, I54&lt;&gt;1)</formula>
    </cfRule>
  </conditionalFormatting>
  <conditionalFormatting sqref="H54">
    <cfRule type="expression" dxfId="9" priority="10">
      <formula>$I$54=0%</formula>
    </cfRule>
  </conditionalFormatting>
  <conditionalFormatting sqref="F83">
    <cfRule type="expression" dxfId="8" priority="9">
      <formula>$I$83=100%</formula>
    </cfRule>
  </conditionalFormatting>
  <conditionalFormatting sqref="G68">
    <cfRule type="expression" dxfId="7" priority="8">
      <formula>AND(I68&lt;&gt;0, I68&lt;&gt;1)</formula>
    </cfRule>
  </conditionalFormatting>
  <conditionalFormatting sqref="H68">
    <cfRule type="expression" dxfId="6" priority="7">
      <formula>$I$68=0%</formula>
    </cfRule>
  </conditionalFormatting>
  <conditionalFormatting sqref="F74">
    <cfRule type="expression" dxfId="5" priority="6">
      <formula>$I$74=100%</formula>
    </cfRule>
  </conditionalFormatting>
  <conditionalFormatting sqref="G83">
    <cfRule type="expression" dxfId="4" priority="5">
      <formula>AND(I83&lt;&gt;0, I83&lt;&gt;1)</formula>
    </cfRule>
  </conditionalFormatting>
  <conditionalFormatting sqref="H83">
    <cfRule type="expression" dxfId="3" priority="4">
      <formula>$I$83=0%</formula>
    </cfRule>
  </conditionalFormatting>
  <conditionalFormatting sqref="F88">
    <cfRule type="expression" dxfId="2" priority="3">
      <formula>$I$88=100%</formula>
    </cfRule>
  </conditionalFormatting>
  <conditionalFormatting sqref="G88">
    <cfRule type="expression" dxfId="1" priority="2">
      <formula>AND(I88&lt;&gt;0, I88&lt;&gt;1)</formula>
    </cfRule>
  </conditionalFormatting>
  <conditionalFormatting sqref="H88">
    <cfRule type="expression" dxfId="0" priority="1">
      <formula>$I$88=0%</formula>
    </cfRule>
  </conditionalFormatting>
  <pageMargins left="0.24" right="0.22"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4"/>
  <sheetViews>
    <sheetView topLeftCell="D1" workbookViewId="0">
      <selection activeCell="J13" sqref="J13"/>
    </sheetView>
  </sheetViews>
  <sheetFormatPr baseColWidth="10" defaultColWidth="11.44140625" defaultRowHeight="14.4" x14ac:dyDescent="0.3"/>
  <cols>
    <col min="1" max="1" width="21.6640625" customWidth="1"/>
    <col min="2" max="2" width="17.109375" customWidth="1"/>
    <col min="3" max="4" width="10.5546875" customWidth="1"/>
    <col min="5" max="5" width="37" customWidth="1"/>
    <col min="6" max="6" width="32.33203125" customWidth="1"/>
    <col min="7" max="7" width="18" customWidth="1"/>
    <col min="8" max="8" width="15.5546875" customWidth="1"/>
  </cols>
  <sheetData>
    <row r="1" spans="1:8" x14ac:dyDescent="0.3">
      <c r="A1" t="s">
        <v>10</v>
      </c>
    </row>
    <row r="3" spans="1:8" s="37" customFormat="1" ht="28.8" x14ac:dyDescent="0.3">
      <c r="A3" s="34" t="s">
        <v>11</v>
      </c>
      <c r="B3" s="35" t="s">
        <v>12</v>
      </c>
      <c r="C3" s="35" t="s">
        <v>13</v>
      </c>
      <c r="D3" s="35"/>
      <c r="E3" s="32" t="s">
        <v>14</v>
      </c>
      <c r="F3" s="32" t="s">
        <v>15</v>
      </c>
      <c r="G3" s="32" t="s">
        <v>100</v>
      </c>
      <c r="H3" s="32" t="s">
        <v>101</v>
      </c>
    </row>
    <row r="4" spans="1:8" ht="38.25" customHeight="1" x14ac:dyDescent="0.35">
      <c r="A4" s="14" t="s">
        <v>16</v>
      </c>
      <c r="B4" s="50"/>
      <c r="C4" s="38"/>
      <c r="D4" s="51"/>
      <c r="E4" s="15" t="s">
        <v>117</v>
      </c>
      <c r="F4" s="16" t="s">
        <v>17</v>
      </c>
      <c r="G4" s="38"/>
      <c r="H4" s="38"/>
    </row>
    <row r="5" spans="1:8" ht="18.75" customHeight="1" x14ac:dyDescent="0.3">
      <c r="A5" s="14" t="s">
        <v>118</v>
      </c>
      <c r="B5" s="38"/>
      <c r="C5" s="38"/>
      <c r="D5" s="52"/>
      <c r="E5" s="17"/>
      <c r="F5" s="16" t="s">
        <v>18</v>
      </c>
      <c r="G5" s="38"/>
      <c r="H5" s="38"/>
    </row>
    <row r="6" spans="1:8" ht="15" customHeight="1" x14ac:dyDescent="0.3">
      <c r="A6" s="14" t="s">
        <v>119</v>
      </c>
      <c r="B6" s="38"/>
      <c r="C6" s="38"/>
      <c r="D6" s="52"/>
      <c r="E6" s="17"/>
      <c r="F6" s="16" t="s">
        <v>19</v>
      </c>
      <c r="G6" s="38"/>
      <c r="H6" s="38"/>
    </row>
    <row r="7" spans="1:8" ht="16.5" customHeight="1" x14ac:dyDescent="0.3">
      <c r="A7" s="18" t="s">
        <v>20</v>
      </c>
      <c r="B7" s="38"/>
      <c r="C7" s="38"/>
      <c r="D7" s="52"/>
      <c r="E7" s="17"/>
      <c r="F7" s="16" t="s">
        <v>21</v>
      </c>
      <c r="G7" s="38"/>
      <c r="H7" s="38"/>
    </row>
    <row r="8" spans="1:8" ht="15" customHeight="1" x14ac:dyDescent="0.3">
      <c r="A8" s="14"/>
      <c r="B8" s="38"/>
      <c r="C8" s="38"/>
      <c r="D8" s="52"/>
      <c r="E8" s="17"/>
      <c r="F8" s="16" t="s">
        <v>22</v>
      </c>
      <c r="G8" s="38"/>
      <c r="H8" s="38"/>
    </row>
    <row r="9" spans="1:8" x14ac:dyDescent="0.3">
      <c r="A9" s="14"/>
      <c r="B9" s="38"/>
      <c r="C9" s="38"/>
      <c r="D9" s="52"/>
      <c r="E9" s="17"/>
      <c r="F9" s="16" t="s">
        <v>23</v>
      </c>
      <c r="G9" s="38"/>
      <c r="H9" s="38"/>
    </row>
    <row r="10" spans="1:8" ht="15" customHeight="1" x14ac:dyDescent="0.3">
      <c r="A10" s="14" t="s">
        <v>24</v>
      </c>
      <c r="B10" s="38"/>
      <c r="C10" s="38"/>
      <c r="D10" s="52"/>
      <c r="E10" s="17"/>
      <c r="F10" s="16" t="s">
        <v>25</v>
      </c>
      <c r="G10" s="38"/>
      <c r="H10" s="38"/>
    </row>
    <row r="11" spans="1:8" ht="15" customHeight="1" x14ac:dyDescent="0.3">
      <c r="A11" s="14"/>
      <c r="B11" s="38"/>
      <c r="C11" s="38"/>
      <c r="D11" s="52"/>
      <c r="E11" s="17"/>
      <c r="F11" s="16" t="s">
        <v>23</v>
      </c>
      <c r="G11" s="38"/>
      <c r="H11" s="38"/>
    </row>
    <row r="12" spans="1:8" ht="15" customHeight="1" x14ac:dyDescent="0.3">
      <c r="A12" s="14"/>
      <c r="B12" s="38"/>
      <c r="C12" s="38"/>
      <c r="D12" s="52"/>
      <c r="E12" s="17"/>
      <c r="F12" s="16" t="s">
        <v>22</v>
      </c>
      <c r="G12" s="38"/>
      <c r="H12" s="38"/>
    </row>
    <row r="13" spans="1:8" x14ac:dyDescent="0.3">
      <c r="A13" s="14"/>
      <c r="B13" s="38"/>
      <c r="C13" s="38"/>
      <c r="D13" s="52"/>
      <c r="E13" s="17"/>
      <c r="F13" s="16" t="s">
        <v>19</v>
      </c>
      <c r="G13" s="38"/>
      <c r="H13" s="38"/>
    </row>
    <row r="14" spans="1:8" ht="15" customHeight="1" x14ac:dyDescent="0.3">
      <c r="A14" s="14"/>
      <c r="B14" s="38"/>
      <c r="C14" s="38"/>
      <c r="D14" s="53"/>
      <c r="E14" s="20"/>
      <c r="F14" s="16" t="s">
        <v>26</v>
      </c>
      <c r="G14" s="38"/>
      <c r="H14" s="38"/>
    </row>
    <row r="15" spans="1:8" ht="30" customHeight="1" x14ac:dyDescent="0.3">
      <c r="A15" s="14"/>
      <c r="B15" s="38"/>
      <c r="C15" s="38"/>
      <c r="D15" s="38"/>
      <c r="E15" s="21" t="s">
        <v>120</v>
      </c>
      <c r="F15" s="16"/>
      <c r="G15" s="38"/>
      <c r="H15" s="38"/>
    </row>
    <row r="16" spans="1:8" ht="49.5" customHeight="1" x14ac:dyDescent="0.3">
      <c r="A16" s="18" t="s">
        <v>27</v>
      </c>
      <c r="B16" s="38"/>
      <c r="C16" s="38"/>
      <c r="D16" s="38"/>
      <c r="E16" s="21" t="s">
        <v>28</v>
      </c>
      <c r="F16" s="16"/>
      <c r="G16" s="38"/>
      <c r="H16" s="38"/>
    </row>
    <row r="17" spans="1:8" ht="15" customHeight="1" x14ac:dyDescent="0.3">
      <c r="A17" s="22" t="s">
        <v>29</v>
      </c>
      <c r="B17" s="38"/>
      <c r="C17" s="38"/>
      <c r="D17" s="38"/>
      <c r="E17" s="21" t="s">
        <v>30</v>
      </c>
      <c r="F17" s="16"/>
      <c r="G17" s="38"/>
      <c r="H17" s="38"/>
    </row>
    <row r="18" spans="1:8" ht="28.8" x14ac:dyDescent="0.3">
      <c r="A18" s="22" t="s">
        <v>31</v>
      </c>
      <c r="B18" s="38"/>
      <c r="C18" s="38"/>
      <c r="D18" s="38"/>
      <c r="E18" s="21" t="s">
        <v>121</v>
      </c>
      <c r="F18" s="19"/>
      <c r="G18" s="38"/>
      <c r="H18" s="38"/>
    </row>
    <row r="19" spans="1:8" ht="24" customHeight="1" x14ac:dyDescent="0.3">
      <c r="A19" s="16" t="s">
        <v>122</v>
      </c>
      <c r="B19" s="38"/>
      <c r="C19" s="38"/>
      <c r="D19" s="51"/>
      <c r="E19" s="269" t="s">
        <v>32</v>
      </c>
      <c r="F19" s="19" t="s">
        <v>33</v>
      </c>
      <c r="G19" s="38"/>
      <c r="H19" s="38"/>
    </row>
    <row r="20" spans="1:8" x14ac:dyDescent="0.3">
      <c r="A20" s="23" t="s">
        <v>123</v>
      </c>
      <c r="B20" s="38"/>
      <c r="C20" s="38"/>
      <c r="D20" s="52"/>
      <c r="E20" s="270"/>
      <c r="F20" s="19" t="s">
        <v>34</v>
      </c>
      <c r="G20" s="38"/>
      <c r="H20" s="38"/>
    </row>
    <row r="21" spans="1:8" ht="21.75" customHeight="1" x14ac:dyDescent="0.3">
      <c r="A21" s="16" t="s">
        <v>124</v>
      </c>
      <c r="B21" s="38"/>
      <c r="C21" s="38"/>
      <c r="D21" s="52"/>
      <c r="E21" s="270"/>
      <c r="F21" s="21" t="s">
        <v>35</v>
      </c>
      <c r="G21" s="38"/>
      <c r="H21" s="38"/>
    </row>
    <row r="22" spans="1:8" x14ac:dyDescent="0.3">
      <c r="A22" s="38"/>
      <c r="B22" s="38"/>
      <c r="C22" s="38"/>
      <c r="D22" s="53"/>
      <c r="E22" s="271"/>
      <c r="F22" s="19" t="s">
        <v>36</v>
      </c>
      <c r="G22" s="38"/>
      <c r="H22" s="38"/>
    </row>
    <row r="23" spans="1:8" x14ac:dyDescent="0.3">
      <c r="A23" s="38"/>
      <c r="B23" s="38"/>
      <c r="C23" s="38"/>
      <c r="D23" s="51"/>
      <c r="E23" s="269" t="s">
        <v>37</v>
      </c>
      <c r="F23" s="19" t="s">
        <v>33</v>
      </c>
      <c r="G23" s="38"/>
      <c r="H23" s="38"/>
    </row>
    <row r="24" spans="1:8" x14ac:dyDescent="0.3">
      <c r="A24" s="38"/>
      <c r="B24" s="38"/>
      <c r="C24" s="38"/>
      <c r="D24" s="52"/>
      <c r="E24" s="270"/>
      <c r="F24" s="19" t="s">
        <v>34</v>
      </c>
      <c r="G24" s="38"/>
      <c r="H24" s="38"/>
    </row>
    <row r="25" spans="1:8" ht="15" x14ac:dyDescent="0.3">
      <c r="A25" s="38"/>
      <c r="B25" s="38"/>
      <c r="C25" s="38"/>
      <c r="D25" s="52"/>
      <c r="E25" s="270"/>
      <c r="F25" s="21" t="s">
        <v>35</v>
      </c>
      <c r="G25" s="38"/>
      <c r="H25" s="38"/>
    </row>
    <row r="26" spans="1:8" x14ac:dyDescent="0.3">
      <c r="A26" s="38"/>
      <c r="B26" s="38"/>
      <c r="C26" s="38"/>
      <c r="D26" s="53"/>
      <c r="E26" s="271"/>
      <c r="F26" s="19" t="s">
        <v>36</v>
      </c>
      <c r="G26" s="38"/>
      <c r="H26" s="38"/>
    </row>
    <row r="27" spans="1:8" x14ac:dyDescent="0.3">
      <c r="A27" s="38"/>
      <c r="B27" s="38"/>
      <c r="C27" s="38"/>
      <c r="D27" s="51"/>
      <c r="E27" s="269" t="s">
        <v>38</v>
      </c>
      <c r="F27" s="19" t="s">
        <v>33</v>
      </c>
      <c r="G27" s="38"/>
      <c r="H27" s="38"/>
    </row>
    <row r="28" spans="1:8" x14ac:dyDescent="0.3">
      <c r="A28" s="38"/>
      <c r="B28" s="38"/>
      <c r="C28" s="38"/>
      <c r="D28" s="52"/>
      <c r="E28" s="270"/>
      <c r="F28" s="19" t="s">
        <v>34</v>
      </c>
      <c r="G28" s="38"/>
      <c r="H28" s="38"/>
    </row>
    <row r="29" spans="1:8" ht="15" x14ac:dyDescent="0.3">
      <c r="A29" s="38"/>
      <c r="B29" s="38"/>
      <c r="C29" s="38"/>
      <c r="D29" s="52"/>
      <c r="E29" s="270"/>
      <c r="F29" s="21" t="s">
        <v>35</v>
      </c>
      <c r="G29" s="38"/>
      <c r="H29" s="38"/>
    </row>
    <row r="30" spans="1:8" x14ac:dyDescent="0.3">
      <c r="A30" s="38"/>
      <c r="B30" s="38"/>
      <c r="C30" s="38"/>
      <c r="D30" s="53"/>
      <c r="E30" s="271"/>
      <c r="F30" s="19" t="s">
        <v>36</v>
      </c>
      <c r="G30" s="38"/>
      <c r="H30" s="38"/>
    </row>
    <row r="31" spans="1:8" x14ac:dyDescent="0.3">
      <c r="A31" s="38"/>
      <c r="B31" s="38"/>
      <c r="C31" s="38"/>
      <c r="D31" s="51"/>
      <c r="E31" s="269" t="s">
        <v>39</v>
      </c>
      <c r="F31" s="16" t="s">
        <v>40</v>
      </c>
      <c r="G31" s="38"/>
      <c r="H31" s="38"/>
    </row>
    <row r="32" spans="1:8" x14ac:dyDescent="0.3">
      <c r="A32" s="38"/>
      <c r="B32" s="38"/>
      <c r="C32" s="38"/>
      <c r="D32" s="52"/>
      <c r="E32" s="270"/>
      <c r="F32" s="16" t="s">
        <v>41</v>
      </c>
      <c r="G32" s="38"/>
      <c r="H32" s="38"/>
    </row>
    <row r="33" spans="1:8" ht="15" x14ac:dyDescent="0.35">
      <c r="A33" s="38"/>
      <c r="B33" s="38"/>
      <c r="C33" s="38"/>
      <c r="D33" s="53"/>
      <c r="E33" s="271"/>
      <c r="F33" s="24" t="s">
        <v>42</v>
      </c>
      <c r="G33" s="38"/>
      <c r="H33" s="38"/>
    </row>
    <row r="34" spans="1:8" x14ac:dyDescent="0.3">
      <c r="A34" s="38"/>
      <c r="B34" s="38"/>
      <c r="C34" s="38"/>
      <c r="D34" s="51"/>
      <c r="E34" s="269" t="s">
        <v>43</v>
      </c>
      <c r="F34" s="16" t="s">
        <v>40</v>
      </c>
      <c r="G34" s="38"/>
      <c r="H34" s="38"/>
    </row>
    <row r="35" spans="1:8" x14ac:dyDescent="0.3">
      <c r="A35" s="38"/>
      <c r="B35" s="38"/>
      <c r="C35" s="38"/>
      <c r="D35" s="52"/>
      <c r="E35" s="270"/>
      <c r="F35" s="16" t="s">
        <v>41</v>
      </c>
      <c r="G35" s="38"/>
      <c r="H35" s="38"/>
    </row>
    <row r="36" spans="1:8" ht="25.5" customHeight="1" x14ac:dyDescent="0.35">
      <c r="A36" s="38"/>
      <c r="B36" s="38"/>
      <c r="C36" s="38"/>
      <c r="D36" s="53"/>
      <c r="E36" s="271"/>
      <c r="F36" s="24" t="s">
        <v>42</v>
      </c>
      <c r="G36" s="38"/>
      <c r="H36" s="38"/>
    </row>
    <row r="37" spans="1:8" ht="27.6" x14ac:dyDescent="0.3">
      <c r="A37" s="38"/>
      <c r="B37" s="38"/>
      <c r="C37" s="38"/>
      <c r="D37" s="38"/>
      <c r="E37" s="21" t="s">
        <v>44</v>
      </c>
      <c r="F37" s="16"/>
      <c r="G37" s="38"/>
      <c r="H37" s="38"/>
    </row>
    <row r="38" spans="1:8" ht="28.8" x14ac:dyDescent="0.3">
      <c r="A38" s="38"/>
      <c r="B38" s="38"/>
      <c r="C38" s="38"/>
      <c r="D38" s="38"/>
      <c r="E38" s="21" t="s">
        <v>125</v>
      </c>
      <c r="F38" s="16"/>
      <c r="G38" s="38"/>
      <c r="H38" s="38"/>
    </row>
    <row r="39" spans="1:8" x14ac:dyDescent="0.3">
      <c r="A39" s="38"/>
      <c r="B39" s="38"/>
      <c r="C39" s="38"/>
      <c r="D39" s="38"/>
      <c r="E39" s="21" t="s">
        <v>45</v>
      </c>
      <c r="F39" s="14"/>
      <c r="G39" s="38"/>
      <c r="H39" s="38"/>
    </row>
    <row r="40" spans="1:8" x14ac:dyDescent="0.3">
      <c r="A40" s="38"/>
      <c r="B40" s="38"/>
      <c r="C40" s="38"/>
      <c r="D40" s="51"/>
      <c r="E40" s="269" t="s">
        <v>46</v>
      </c>
      <c r="F40" s="16"/>
      <c r="G40" s="38"/>
      <c r="H40" s="38"/>
    </row>
    <row r="41" spans="1:8" x14ac:dyDescent="0.3">
      <c r="A41" s="38"/>
      <c r="B41" s="38"/>
      <c r="C41" s="38"/>
      <c r="D41" s="52"/>
      <c r="E41" s="270"/>
      <c r="F41" s="16"/>
      <c r="G41" s="38"/>
      <c r="H41" s="38"/>
    </row>
    <row r="42" spans="1:8" x14ac:dyDescent="0.3">
      <c r="A42" s="38"/>
      <c r="B42" s="38"/>
      <c r="C42" s="38"/>
      <c r="D42" s="53"/>
      <c r="E42" s="271"/>
      <c r="F42" s="16"/>
      <c r="G42" s="38"/>
      <c r="H42" s="38"/>
    </row>
    <row r="43" spans="1:8" ht="27.6" x14ac:dyDescent="0.3">
      <c r="A43" s="38"/>
      <c r="B43" s="38"/>
      <c r="C43" s="38"/>
      <c r="D43" s="38"/>
      <c r="E43" s="21" t="s">
        <v>47</v>
      </c>
      <c r="F43" s="16"/>
      <c r="G43" s="38"/>
      <c r="H43" s="38"/>
    </row>
    <row r="44" spans="1:8" ht="28.8" x14ac:dyDescent="0.3">
      <c r="A44" s="38"/>
      <c r="B44" s="38"/>
      <c r="C44" s="38"/>
      <c r="D44" s="38"/>
      <c r="E44" s="21" t="s">
        <v>126</v>
      </c>
      <c r="F44" s="16"/>
      <c r="G44" s="38"/>
      <c r="H44" s="38"/>
    </row>
    <row r="45" spans="1:8" ht="25.5" customHeight="1" x14ac:dyDescent="0.3">
      <c r="A45" s="38"/>
      <c r="B45" s="38"/>
      <c r="C45" s="38"/>
      <c r="D45" s="51"/>
      <c r="E45" s="269" t="s">
        <v>48</v>
      </c>
      <c r="F45" s="16"/>
      <c r="G45" s="38"/>
      <c r="H45" s="38"/>
    </row>
    <row r="46" spans="1:8" ht="25.5" customHeight="1" x14ac:dyDescent="0.3">
      <c r="A46" s="38"/>
      <c r="B46" s="38"/>
      <c r="C46" s="38"/>
      <c r="D46" s="52"/>
      <c r="E46" s="270"/>
      <c r="F46" s="16"/>
      <c r="G46" s="38"/>
      <c r="H46" s="38"/>
    </row>
    <row r="47" spans="1:8" x14ac:dyDescent="0.3">
      <c r="A47" s="38"/>
      <c r="B47" s="38"/>
      <c r="C47" s="38"/>
      <c r="D47" s="53"/>
      <c r="E47" s="271"/>
      <c r="F47" s="16"/>
      <c r="G47" s="38"/>
      <c r="H47" s="38"/>
    </row>
    <row r="48" spans="1:8" x14ac:dyDescent="0.3">
      <c r="A48" s="38"/>
      <c r="B48" s="38"/>
      <c r="C48" s="38"/>
      <c r="D48" s="38"/>
      <c r="E48" s="283" t="s">
        <v>127</v>
      </c>
      <c r="F48" s="16" t="s">
        <v>49</v>
      </c>
      <c r="G48" s="38"/>
      <c r="H48" s="38"/>
    </row>
    <row r="49" spans="1:8" x14ac:dyDescent="0.3">
      <c r="A49" s="38"/>
      <c r="B49" s="38"/>
      <c r="C49" s="38"/>
      <c r="D49" s="38"/>
      <c r="E49" s="283"/>
      <c r="F49" s="16" t="s">
        <v>50</v>
      </c>
      <c r="G49" s="38"/>
      <c r="H49" s="38"/>
    </row>
    <row r="50" spans="1:8" x14ac:dyDescent="0.3">
      <c r="A50" s="38"/>
      <c r="B50" s="38"/>
      <c r="C50" s="38"/>
      <c r="D50" s="38"/>
      <c r="E50" s="283"/>
      <c r="F50" s="16" t="s">
        <v>51</v>
      </c>
      <c r="G50" s="38"/>
      <c r="H50" s="38"/>
    </row>
    <row r="51" spans="1:8" x14ac:dyDescent="0.3">
      <c r="A51" s="38"/>
      <c r="B51" s="38"/>
      <c r="C51" s="38"/>
      <c r="D51" s="38"/>
      <c r="E51" s="283"/>
      <c r="F51" s="16" t="s">
        <v>52</v>
      </c>
      <c r="G51" s="38"/>
      <c r="H51" s="38"/>
    </row>
    <row r="52" spans="1:8" x14ac:dyDescent="0.3">
      <c r="A52" s="38"/>
      <c r="B52" s="38"/>
      <c r="C52" s="38"/>
      <c r="D52" s="51"/>
      <c r="E52" s="264" t="s">
        <v>128</v>
      </c>
      <c r="F52" s="16"/>
      <c r="G52" s="38"/>
      <c r="H52" s="38"/>
    </row>
    <row r="53" spans="1:8" ht="26.25" customHeight="1" x14ac:dyDescent="0.3">
      <c r="A53" s="38"/>
      <c r="B53" s="38"/>
      <c r="C53" s="38"/>
      <c r="D53" s="52"/>
      <c r="E53" s="265"/>
      <c r="F53" s="16"/>
      <c r="G53" s="38"/>
      <c r="H53" s="38"/>
    </row>
    <row r="54" spans="1:8" x14ac:dyDescent="0.3">
      <c r="A54" s="38"/>
      <c r="B54" s="38"/>
      <c r="C54" s="38"/>
      <c r="D54" s="53"/>
      <c r="E54" s="266"/>
      <c r="F54" s="16"/>
      <c r="G54" s="38"/>
      <c r="H54" s="38"/>
    </row>
    <row r="55" spans="1:8" ht="23.25" customHeight="1" x14ac:dyDescent="0.3">
      <c r="A55" s="38"/>
      <c r="B55" s="38"/>
      <c r="C55" s="38"/>
      <c r="D55" s="51"/>
      <c r="E55" s="269" t="s">
        <v>53</v>
      </c>
      <c r="F55" s="272" t="s">
        <v>54</v>
      </c>
      <c r="G55" s="38"/>
      <c r="H55" s="38"/>
    </row>
    <row r="56" spans="1:8" ht="23.25" customHeight="1" x14ac:dyDescent="0.3">
      <c r="A56" s="38"/>
      <c r="B56" s="38"/>
      <c r="C56" s="38"/>
      <c r="D56" s="52"/>
      <c r="E56" s="270"/>
      <c r="F56" s="273"/>
      <c r="G56" s="38"/>
      <c r="H56" s="38"/>
    </row>
    <row r="57" spans="1:8" x14ac:dyDescent="0.3">
      <c r="A57" s="38"/>
      <c r="B57" s="38"/>
      <c r="C57" s="38"/>
      <c r="D57" s="52"/>
      <c r="E57" s="270"/>
      <c r="F57" s="273"/>
      <c r="G57" s="38"/>
      <c r="H57" s="38"/>
    </row>
    <row r="58" spans="1:8" x14ac:dyDescent="0.3">
      <c r="A58" s="38"/>
      <c r="B58" s="38"/>
      <c r="C58" s="38"/>
      <c r="D58" s="52"/>
      <c r="E58" s="270"/>
      <c r="F58" s="273"/>
      <c r="G58" s="38"/>
      <c r="H58" s="38"/>
    </row>
    <row r="59" spans="1:8" x14ac:dyDescent="0.3">
      <c r="A59" s="38"/>
      <c r="B59" s="38"/>
      <c r="C59" s="38"/>
      <c r="D59" s="52"/>
      <c r="E59" s="270"/>
      <c r="F59" s="274"/>
      <c r="G59" s="38"/>
      <c r="H59" s="38"/>
    </row>
    <row r="60" spans="1:8" x14ac:dyDescent="0.3">
      <c r="A60" s="38"/>
      <c r="B60" s="38"/>
      <c r="C60" s="38"/>
      <c r="D60" s="52"/>
      <c r="E60" s="270"/>
      <c r="F60" s="275" t="s">
        <v>55</v>
      </c>
      <c r="G60" s="38"/>
      <c r="H60" s="38"/>
    </row>
    <row r="61" spans="1:8" x14ac:dyDescent="0.3">
      <c r="A61" s="38"/>
      <c r="B61" s="38"/>
      <c r="C61" s="38"/>
      <c r="D61" s="52"/>
      <c r="E61" s="270"/>
      <c r="F61" s="276"/>
      <c r="G61" s="38"/>
      <c r="H61" s="38"/>
    </row>
    <row r="62" spans="1:8" x14ac:dyDescent="0.3">
      <c r="A62" s="38"/>
      <c r="B62" s="38"/>
      <c r="C62" s="38"/>
      <c r="D62" s="52"/>
      <c r="E62" s="270"/>
      <c r="F62" s="16" t="s">
        <v>56</v>
      </c>
      <c r="G62" s="38"/>
      <c r="H62" s="38"/>
    </row>
    <row r="63" spans="1:8" x14ac:dyDescent="0.3">
      <c r="A63" s="38"/>
      <c r="B63" s="38"/>
      <c r="C63" s="38"/>
      <c r="D63" s="52"/>
      <c r="E63" s="270"/>
      <c r="F63" s="277" t="s">
        <v>57</v>
      </c>
      <c r="G63" s="38"/>
      <c r="H63" s="38"/>
    </row>
    <row r="64" spans="1:8" x14ac:dyDescent="0.3">
      <c r="A64" s="38"/>
      <c r="B64" s="38"/>
      <c r="C64" s="38"/>
      <c r="D64" s="52"/>
      <c r="E64" s="270"/>
      <c r="F64" s="278"/>
      <c r="G64" s="38"/>
      <c r="H64" s="38"/>
    </row>
    <row r="65" spans="1:8" x14ac:dyDescent="0.3">
      <c r="A65" s="38"/>
      <c r="B65" s="38"/>
      <c r="C65" s="38"/>
      <c r="D65" s="52"/>
      <c r="E65" s="270"/>
      <c r="F65" s="278"/>
      <c r="G65" s="38"/>
      <c r="H65" s="38"/>
    </row>
    <row r="66" spans="1:8" x14ac:dyDescent="0.3">
      <c r="A66" s="38"/>
      <c r="B66" s="38"/>
      <c r="C66" s="38"/>
      <c r="D66" s="52"/>
      <c r="E66" s="270"/>
      <c r="F66" s="279"/>
      <c r="G66" s="38"/>
      <c r="H66" s="38"/>
    </row>
    <row r="67" spans="1:8" x14ac:dyDescent="0.3">
      <c r="A67" s="38"/>
      <c r="B67" s="38"/>
      <c r="C67" s="38"/>
      <c r="D67" s="52"/>
      <c r="E67" s="270"/>
      <c r="F67" s="280" t="s">
        <v>58</v>
      </c>
      <c r="G67" s="38"/>
      <c r="H67" s="38"/>
    </row>
    <row r="68" spans="1:8" x14ac:dyDescent="0.3">
      <c r="A68" s="38"/>
      <c r="B68" s="25"/>
      <c r="C68" s="38"/>
      <c r="D68" s="52"/>
      <c r="E68" s="270"/>
      <c r="F68" s="281"/>
      <c r="G68" s="38"/>
      <c r="H68" s="38"/>
    </row>
    <row r="69" spans="1:8" x14ac:dyDescent="0.3">
      <c r="A69" s="38"/>
      <c r="B69" s="38"/>
      <c r="C69" s="38"/>
      <c r="D69" s="52"/>
      <c r="E69" s="270"/>
      <c r="F69" s="281"/>
      <c r="G69" s="38"/>
      <c r="H69" s="38"/>
    </row>
    <row r="70" spans="1:8" x14ac:dyDescent="0.3">
      <c r="A70" s="38"/>
      <c r="B70" s="38"/>
      <c r="C70" s="38"/>
      <c r="D70" s="52"/>
      <c r="E70" s="270"/>
      <c r="F70" s="281"/>
      <c r="G70" s="38"/>
      <c r="H70" s="38"/>
    </row>
    <row r="71" spans="1:8" x14ac:dyDescent="0.3">
      <c r="A71" s="38"/>
      <c r="B71" s="38"/>
      <c r="C71" s="38"/>
      <c r="D71" s="52"/>
      <c r="E71" s="270"/>
      <c r="F71" s="281"/>
      <c r="G71" s="38"/>
      <c r="H71" s="38"/>
    </row>
    <row r="72" spans="1:8" x14ac:dyDescent="0.3">
      <c r="A72" s="38"/>
      <c r="B72" s="38"/>
      <c r="C72" s="38"/>
      <c r="D72" s="52"/>
      <c r="E72" s="270"/>
      <c r="F72" s="282"/>
      <c r="G72" s="38"/>
      <c r="H72" s="38"/>
    </row>
    <row r="73" spans="1:8" x14ac:dyDescent="0.3">
      <c r="A73" s="38"/>
      <c r="B73" s="38"/>
      <c r="C73" s="38"/>
      <c r="D73" s="52"/>
      <c r="E73" s="270"/>
      <c r="F73" s="263" t="s">
        <v>59</v>
      </c>
      <c r="G73" s="38"/>
      <c r="H73" s="38"/>
    </row>
    <row r="74" spans="1:8" x14ac:dyDescent="0.3">
      <c r="A74" s="38"/>
      <c r="B74" s="38"/>
      <c r="C74" s="38"/>
      <c r="D74" s="52"/>
      <c r="E74" s="270"/>
      <c r="F74" s="263"/>
      <c r="G74" s="38"/>
      <c r="H74" s="38"/>
    </row>
    <row r="75" spans="1:8" ht="24" customHeight="1" x14ac:dyDescent="0.3">
      <c r="A75" s="38"/>
      <c r="B75" s="38"/>
      <c r="C75" s="38"/>
      <c r="D75" s="52"/>
      <c r="E75" s="270"/>
      <c r="F75" s="16" t="s">
        <v>60</v>
      </c>
      <c r="G75" s="38"/>
      <c r="H75" s="38"/>
    </row>
    <row r="76" spans="1:8" ht="24" customHeight="1" x14ac:dyDescent="0.3">
      <c r="A76" s="38"/>
      <c r="B76" s="38"/>
      <c r="C76" s="38"/>
      <c r="D76" s="52"/>
      <c r="E76" s="270"/>
      <c r="F76" s="16" t="s">
        <v>61</v>
      </c>
      <c r="G76" s="38"/>
      <c r="H76" s="38"/>
    </row>
    <row r="77" spans="1:8" ht="24" customHeight="1" x14ac:dyDescent="0.3">
      <c r="A77" s="38"/>
      <c r="B77" s="38"/>
      <c r="C77" s="38"/>
      <c r="D77" s="52"/>
      <c r="E77" s="270"/>
      <c r="F77" s="16" t="s">
        <v>62</v>
      </c>
      <c r="G77" s="38"/>
      <c r="H77" s="38"/>
    </row>
    <row r="78" spans="1:8" ht="24" customHeight="1" x14ac:dyDescent="0.3">
      <c r="A78" s="38"/>
      <c r="B78" s="38"/>
      <c r="C78" s="38"/>
      <c r="D78" s="52"/>
      <c r="E78" s="270"/>
      <c r="F78" s="16" t="s">
        <v>63</v>
      </c>
      <c r="G78" s="38"/>
      <c r="H78" s="38"/>
    </row>
    <row r="79" spans="1:8" x14ac:dyDescent="0.3">
      <c r="A79" s="38"/>
      <c r="B79" s="38"/>
      <c r="C79" s="38"/>
      <c r="D79" s="52"/>
      <c r="E79" s="270"/>
      <c r="F79" s="16" t="s">
        <v>64</v>
      </c>
      <c r="G79" s="38"/>
      <c r="H79" s="38"/>
    </row>
    <row r="80" spans="1:8" ht="16.5" customHeight="1" x14ac:dyDescent="0.3">
      <c r="A80" s="38"/>
      <c r="B80" s="38"/>
      <c r="C80" s="38"/>
      <c r="D80" s="53"/>
      <c r="E80" s="271"/>
      <c r="F80" s="16"/>
      <c r="G80" s="38"/>
      <c r="H80" s="38"/>
    </row>
    <row r="81" spans="1:8" ht="28.8" x14ac:dyDescent="0.3">
      <c r="A81" s="38"/>
      <c r="B81" s="38"/>
      <c r="C81" s="38"/>
      <c r="D81" s="38"/>
      <c r="E81" s="21" t="s">
        <v>129</v>
      </c>
      <c r="F81" s="16" t="s">
        <v>26</v>
      </c>
      <c r="G81" s="38"/>
      <c r="H81" s="38"/>
    </row>
    <row r="82" spans="1:8" x14ac:dyDescent="0.3">
      <c r="A82" s="38"/>
      <c r="B82" s="38"/>
      <c r="C82" s="38"/>
      <c r="D82" s="38"/>
      <c r="E82" s="21" t="s">
        <v>130</v>
      </c>
      <c r="F82" s="16"/>
      <c r="G82" s="38"/>
      <c r="H82" s="38"/>
    </row>
    <row r="83" spans="1:8" ht="17.25" customHeight="1" x14ac:dyDescent="0.3">
      <c r="A83" s="38"/>
      <c r="B83" s="38"/>
      <c r="C83" s="38"/>
      <c r="D83" s="51"/>
      <c r="E83" s="264" t="s">
        <v>131</v>
      </c>
      <c r="F83" s="16"/>
      <c r="G83" s="38"/>
      <c r="H83" s="38"/>
    </row>
    <row r="84" spans="1:8" x14ac:dyDescent="0.3">
      <c r="A84" s="38"/>
      <c r="B84" s="38"/>
      <c r="C84" s="38"/>
      <c r="D84" s="52"/>
      <c r="E84" s="265"/>
      <c r="F84" s="16"/>
      <c r="G84" s="38"/>
      <c r="H84" s="38"/>
    </row>
    <row r="85" spans="1:8" x14ac:dyDescent="0.3">
      <c r="A85" s="38"/>
      <c r="B85" s="38"/>
      <c r="C85" s="38"/>
      <c r="D85" s="53"/>
      <c r="E85" s="266"/>
      <c r="F85" s="16"/>
      <c r="G85" s="38"/>
      <c r="H85" s="38"/>
    </row>
    <row r="86" spans="1:8" x14ac:dyDescent="0.3">
      <c r="A86" s="38"/>
      <c r="B86" s="38"/>
      <c r="C86" s="38"/>
      <c r="D86" s="38"/>
      <c r="E86" s="21" t="s">
        <v>132</v>
      </c>
      <c r="F86" s="16"/>
      <c r="G86" s="38"/>
      <c r="H86" s="38"/>
    </row>
    <row r="87" spans="1:8" x14ac:dyDescent="0.3">
      <c r="A87" s="38"/>
      <c r="B87" s="38"/>
      <c r="C87" s="38"/>
      <c r="D87" s="38"/>
      <c r="E87" s="21" t="s">
        <v>133</v>
      </c>
      <c r="F87" s="16"/>
      <c r="G87" s="38"/>
      <c r="H87" s="38"/>
    </row>
    <row r="88" spans="1:8" ht="27.6" x14ac:dyDescent="0.3">
      <c r="A88" s="38"/>
      <c r="B88" s="38"/>
      <c r="C88" s="38"/>
      <c r="D88" s="38"/>
      <c r="E88" s="21" t="s">
        <v>65</v>
      </c>
      <c r="F88" s="16"/>
      <c r="G88" s="38"/>
      <c r="H88" s="38"/>
    </row>
    <row r="89" spans="1:8" ht="27.6" x14ac:dyDescent="0.3">
      <c r="A89" s="38"/>
      <c r="B89" s="38"/>
      <c r="C89" s="38"/>
      <c r="D89" s="38"/>
      <c r="E89" s="21" t="s">
        <v>66</v>
      </c>
      <c r="F89" s="16"/>
      <c r="G89" s="38"/>
      <c r="H89" s="38"/>
    </row>
    <row r="90" spans="1:8" ht="19.5" customHeight="1" x14ac:dyDescent="0.3">
      <c r="A90" s="38"/>
      <c r="B90" s="38"/>
      <c r="C90" s="38"/>
      <c r="D90" s="51"/>
      <c r="E90" s="267" t="s">
        <v>67</v>
      </c>
      <c r="F90" s="16" t="s">
        <v>18</v>
      </c>
      <c r="G90" s="38"/>
      <c r="H90" s="38"/>
    </row>
    <row r="91" spans="1:8" x14ac:dyDescent="0.3">
      <c r="A91" s="38"/>
      <c r="B91" s="38"/>
      <c r="C91" s="38"/>
      <c r="D91" s="53"/>
      <c r="E91" s="268"/>
      <c r="F91" s="16" t="s">
        <v>17</v>
      </c>
      <c r="G91" s="38"/>
      <c r="H91" s="38"/>
    </row>
    <row r="92" spans="1:8" x14ac:dyDescent="0.3">
      <c r="A92" s="38"/>
      <c r="B92" s="38"/>
      <c r="C92" s="38"/>
      <c r="D92" s="38"/>
      <c r="E92" s="21" t="s">
        <v>26</v>
      </c>
      <c r="F92" s="16"/>
      <c r="G92" s="38"/>
      <c r="H92" s="38"/>
    </row>
    <row r="93" spans="1:8" ht="27.6" x14ac:dyDescent="0.3">
      <c r="D93" s="38"/>
      <c r="E93" s="21" t="s">
        <v>68</v>
      </c>
      <c r="F93" s="16"/>
      <c r="G93" s="38"/>
      <c r="H93" s="38"/>
    </row>
    <row r="94" spans="1:8" x14ac:dyDescent="0.3">
      <c r="D94" s="38"/>
      <c r="E94" s="21" t="s">
        <v>69</v>
      </c>
      <c r="F94" s="38"/>
      <c r="G94" s="38"/>
      <c r="H94" s="38"/>
    </row>
  </sheetData>
  <mergeCells count="17">
    <mergeCell ref="E52:E54"/>
    <mergeCell ref="E19:E22"/>
    <mergeCell ref="E23:E26"/>
    <mergeCell ref="E27:E30"/>
    <mergeCell ref="E31:E33"/>
    <mergeCell ref="E34:E36"/>
    <mergeCell ref="E40:E42"/>
    <mergeCell ref="E45:E47"/>
    <mergeCell ref="E48:E51"/>
    <mergeCell ref="F73:F74"/>
    <mergeCell ref="E83:E85"/>
    <mergeCell ref="E90:E91"/>
    <mergeCell ref="E55:E80"/>
    <mergeCell ref="F55:F59"/>
    <mergeCell ref="F60:F61"/>
    <mergeCell ref="F63:F66"/>
    <mergeCell ref="F67:F7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9"/>
  <sheetViews>
    <sheetView topLeftCell="D1" workbookViewId="0">
      <selection activeCell="J10" sqref="J10"/>
    </sheetView>
  </sheetViews>
  <sheetFormatPr baseColWidth="10" defaultColWidth="11.44140625" defaultRowHeight="14.4" x14ac:dyDescent="0.3"/>
  <cols>
    <col min="2" max="2" width="14.5546875" customWidth="1"/>
    <col min="5" max="5" width="39.44140625" customWidth="1"/>
    <col min="6" max="6" width="20.5546875" customWidth="1"/>
  </cols>
  <sheetData>
    <row r="1" spans="1:8" ht="17.399999999999999" x14ac:dyDescent="0.35">
      <c r="A1" s="26"/>
      <c r="B1" s="27"/>
    </row>
    <row r="2" spans="1:8" x14ac:dyDescent="0.3">
      <c r="A2" s="33"/>
    </row>
    <row r="3" spans="1:8" s="37" customFormat="1" ht="57.6" x14ac:dyDescent="0.3">
      <c r="A3" s="34" t="s">
        <v>11</v>
      </c>
      <c r="B3" s="35" t="s">
        <v>12</v>
      </c>
      <c r="C3" s="36" t="s">
        <v>13</v>
      </c>
      <c r="D3" s="36"/>
      <c r="E3" s="32" t="s">
        <v>14</v>
      </c>
      <c r="F3" s="32" t="s">
        <v>15</v>
      </c>
      <c r="G3" s="32" t="s">
        <v>100</v>
      </c>
      <c r="H3" s="32" t="s">
        <v>101</v>
      </c>
    </row>
    <row r="4" spans="1:8" ht="15" customHeight="1" x14ac:dyDescent="0.3">
      <c r="A4" s="284"/>
      <c r="B4" s="39"/>
      <c r="E4" s="283" t="s">
        <v>70</v>
      </c>
      <c r="F4" s="16" t="s">
        <v>71</v>
      </c>
      <c r="G4" s="38"/>
      <c r="H4" s="38"/>
    </row>
    <row r="5" spans="1:8" x14ac:dyDescent="0.3">
      <c r="A5" s="284"/>
      <c r="B5" s="39"/>
      <c r="E5" s="283"/>
      <c r="F5" s="16" t="s">
        <v>72</v>
      </c>
      <c r="G5" s="38"/>
      <c r="H5" s="38"/>
    </row>
    <row r="6" spans="1:8" x14ac:dyDescent="0.3">
      <c r="A6" s="284"/>
      <c r="B6" s="39"/>
      <c r="E6" s="283"/>
      <c r="F6" s="16" t="s">
        <v>73</v>
      </c>
      <c r="G6" s="38"/>
      <c r="H6" s="38"/>
    </row>
    <row r="7" spans="1:8" x14ac:dyDescent="0.3">
      <c r="A7" s="285"/>
      <c r="B7" s="39"/>
      <c r="E7" s="263" t="s">
        <v>102</v>
      </c>
      <c r="F7" s="16" t="s">
        <v>74</v>
      </c>
      <c r="G7" s="38"/>
      <c r="H7" s="38"/>
    </row>
    <row r="8" spans="1:8" x14ac:dyDescent="0.3">
      <c r="A8" s="285"/>
      <c r="B8" s="39"/>
      <c r="E8" s="263"/>
      <c r="F8" s="16" t="s">
        <v>75</v>
      </c>
      <c r="G8" s="38"/>
      <c r="H8" s="38"/>
    </row>
    <row r="9" spans="1:8" x14ac:dyDescent="0.3">
      <c r="A9" s="285"/>
      <c r="B9" s="39"/>
      <c r="E9" s="263"/>
      <c r="F9" s="16" t="s">
        <v>76</v>
      </c>
      <c r="G9" s="38"/>
      <c r="H9" s="38"/>
    </row>
    <row r="10" spans="1:8" x14ac:dyDescent="0.3">
      <c r="A10" s="285"/>
      <c r="B10" s="39"/>
      <c r="E10" s="263"/>
      <c r="F10" s="16" t="s">
        <v>77</v>
      </c>
      <c r="G10" s="38"/>
      <c r="H10" s="38"/>
    </row>
    <row r="11" spans="1:8" x14ac:dyDescent="0.3">
      <c r="A11" s="285"/>
      <c r="B11" s="39"/>
      <c r="E11" s="263"/>
      <c r="F11" s="16" t="s">
        <v>78</v>
      </c>
      <c r="G11" s="38"/>
      <c r="H11" s="38"/>
    </row>
    <row r="12" spans="1:8" ht="43.2" x14ac:dyDescent="0.3">
      <c r="A12" s="40"/>
      <c r="B12" s="39"/>
      <c r="E12" s="21" t="s">
        <v>103</v>
      </c>
      <c r="F12" s="16"/>
      <c r="G12" s="38"/>
      <c r="H12" s="38"/>
    </row>
    <row r="13" spans="1:8" x14ac:dyDescent="0.3">
      <c r="A13" s="41"/>
      <c r="B13" s="39"/>
      <c r="E13" s="21" t="s">
        <v>104</v>
      </c>
      <c r="F13" s="16"/>
      <c r="G13" s="38"/>
      <c r="H13" s="38"/>
    </row>
    <row r="14" spans="1:8" ht="28.8" x14ac:dyDescent="0.3">
      <c r="A14" s="41"/>
      <c r="B14" s="39"/>
      <c r="E14" s="21" t="s">
        <v>105</v>
      </c>
      <c r="F14" s="16"/>
      <c r="G14" s="38"/>
      <c r="H14" s="38"/>
    </row>
    <row r="15" spans="1:8" ht="27.6" x14ac:dyDescent="0.3">
      <c r="A15" s="41"/>
      <c r="B15" s="39"/>
      <c r="E15" s="21" t="s">
        <v>79</v>
      </c>
      <c r="F15" s="16"/>
      <c r="G15" s="38"/>
      <c r="H15" s="38"/>
    </row>
    <row r="16" spans="1:8" ht="27.6" x14ac:dyDescent="0.3">
      <c r="A16" s="41"/>
      <c r="B16" s="39"/>
      <c r="E16" s="21" t="s">
        <v>80</v>
      </c>
      <c r="F16" s="16"/>
      <c r="G16" s="38"/>
      <c r="H16" s="38"/>
    </row>
    <row r="17" spans="1:8" ht="27.6" x14ac:dyDescent="0.3">
      <c r="A17" s="41"/>
      <c r="B17" s="39"/>
      <c r="E17" s="21" t="s">
        <v>81</v>
      </c>
      <c r="F17" s="16"/>
      <c r="G17" s="38"/>
      <c r="H17" s="38"/>
    </row>
    <row r="18" spans="1:8" ht="28.8" x14ac:dyDescent="0.3">
      <c r="A18" s="41"/>
      <c r="B18" s="39"/>
      <c r="E18" s="21" t="s">
        <v>106</v>
      </c>
      <c r="F18" s="16"/>
      <c r="G18" s="38"/>
      <c r="H18" s="38"/>
    </row>
    <row r="19" spans="1:8" ht="28.8" x14ac:dyDescent="0.3">
      <c r="A19" s="42"/>
      <c r="B19" s="39"/>
      <c r="E19" s="21" t="s">
        <v>107</v>
      </c>
      <c r="F19" s="16"/>
      <c r="G19" s="38"/>
      <c r="H19" s="38"/>
    </row>
    <row r="20" spans="1:8" x14ac:dyDescent="0.3">
      <c r="A20" s="39"/>
      <c r="B20" s="39"/>
      <c r="E20" s="283" t="s">
        <v>82</v>
      </c>
      <c r="F20" s="14" t="s">
        <v>83</v>
      </c>
      <c r="G20" s="38"/>
      <c r="H20" s="38"/>
    </row>
    <row r="21" spans="1:8" x14ac:dyDescent="0.3">
      <c r="A21" s="39"/>
      <c r="B21" s="39"/>
      <c r="E21" s="283"/>
      <c r="F21" s="14" t="s">
        <v>78</v>
      </c>
      <c r="G21" s="38"/>
      <c r="H21" s="38"/>
    </row>
    <row r="22" spans="1:8" x14ac:dyDescent="0.3">
      <c r="A22" s="39"/>
      <c r="B22" s="39"/>
      <c r="E22" s="283" t="s">
        <v>84</v>
      </c>
      <c r="F22" s="14" t="s">
        <v>83</v>
      </c>
      <c r="G22" s="38"/>
      <c r="H22" s="38"/>
    </row>
    <row r="23" spans="1:8" x14ac:dyDescent="0.3">
      <c r="A23" s="39"/>
      <c r="E23" s="283"/>
      <c r="F23" s="14" t="s">
        <v>78</v>
      </c>
      <c r="G23" s="38"/>
      <c r="H23" s="38"/>
    </row>
    <row r="24" spans="1:8" ht="28.8" x14ac:dyDescent="0.3">
      <c r="A24" s="41"/>
      <c r="B24" s="39"/>
      <c r="E24" s="21" t="s">
        <v>108</v>
      </c>
      <c r="F24" s="16"/>
      <c r="G24" s="38"/>
      <c r="H24" s="38"/>
    </row>
    <row r="25" spans="1:8" ht="43.2" x14ac:dyDescent="0.3">
      <c r="A25" s="40"/>
      <c r="B25" s="39"/>
      <c r="E25" s="21" t="s">
        <v>109</v>
      </c>
      <c r="F25" s="16"/>
      <c r="G25" s="38"/>
      <c r="H25" s="38"/>
    </row>
    <row r="26" spans="1:8" ht="28.8" x14ac:dyDescent="0.3">
      <c r="A26" s="41"/>
      <c r="B26" s="39"/>
      <c r="E26" s="21" t="s">
        <v>110</v>
      </c>
      <c r="F26" s="16"/>
      <c r="G26" s="38"/>
      <c r="H26" s="38"/>
    </row>
    <row r="27" spans="1:8" ht="28.8" x14ac:dyDescent="0.3">
      <c r="A27" s="43"/>
      <c r="B27" s="44"/>
      <c r="E27" s="45" t="s">
        <v>111</v>
      </c>
      <c r="F27" s="46"/>
      <c r="G27" s="38"/>
      <c r="H27" s="38"/>
    </row>
    <row r="28" spans="1:8" ht="28.8" x14ac:dyDescent="0.3">
      <c r="A28" s="41"/>
      <c r="B28" s="39"/>
      <c r="E28" s="21" t="s">
        <v>112</v>
      </c>
      <c r="F28" s="16"/>
      <c r="G28" s="38"/>
      <c r="H28" s="38"/>
    </row>
    <row r="29" spans="1:8" ht="28.8" x14ac:dyDescent="0.3">
      <c r="A29" s="41"/>
      <c r="B29" s="39"/>
      <c r="E29" s="21" t="s">
        <v>113</v>
      </c>
      <c r="F29" s="16"/>
      <c r="G29" s="38"/>
      <c r="H29" s="38"/>
    </row>
    <row r="30" spans="1:8" x14ac:dyDescent="0.3">
      <c r="A30" s="41"/>
      <c r="B30" s="39"/>
      <c r="E30" s="21" t="s">
        <v>114</v>
      </c>
      <c r="F30" s="16"/>
      <c r="G30" s="38"/>
      <c r="H30" s="38"/>
    </row>
    <row r="31" spans="1:8" ht="28.8" x14ac:dyDescent="0.3">
      <c r="A31" s="40"/>
      <c r="B31" s="39"/>
      <c r="E31" s="21" t="s">
        <v>115</v>
      </c>
      <c r="F31" s="16"/>
      <c r="G31" s="38"/>
      <c r="H31" s="38"/>
    </row>
    <row r="32" spans="1:8" ht="28.8" x14ac:dyDescent="0.3">
      <c r="A32" s="41"/>
      <c r="B32" s="39"/>
      <c r="E32" s="21" t="s">
        <v>116</v>
      </c>
      <c r="F32" s="16"/>
      <c r="G32" s="38"/>
      <c r="H32" s="38"/>
    </row>
    <row r="33" spans="1:8" ht="27.6" x14ac:dyDescent="0.3">
      <c r="A33" s="41"/>
      <c r="B33" s="47"/>
      <c r="E33" s="21" t="s">
        <v>85</v>
      </c>
      <c r="F33" s="22"/>
      <c r="G33" s="38"/>
      <c r="H33" s="38"/>
    </row>
    <row r="34" spans="1:8" x14ac:dyDescent="0.3">
      <c r="A34" s="41"/>
      <c r="E34" s="21" t="s">
        <v>86</v>
      </c>
      <c r="F34" s="38"/>
      <c r="G34" s="38"/>
      <c r="H34" s="38"/>
    </row>
    <row r="35" spans="1:8" x14ac:dyDescent="0.3">
      <c r="A35" s="41"/>
      <c r="E35" s="21" t="s">
        <v>87</v>
      </c>
      <c r="F35" s="38"/>
      <c r="G35" s="38"/>
      <c r="H35" s="38"/>
    </row>
    <row r="36" spans="1:8" x14ac:dyDescent="0.3">
      <c r="A36" s="33"/>
      <c r="E36" s="38"/>
      <c r="F36" s="38"/>
      <c r="G36" s="38"/>
      <c r="H36" s="38"/>
    </row>
    <row r="37" spans="1:8" ht="15.6" x14ac:dyDescent="0.3">
      <c r="A37" s="29"/>
      <c r="B37" s="30"/>
    </row>
    <row r="38" spans="1:8" x14ac:dyDescent="0.3">
      <c r="A38" s="33"/>
    </row>
    <row r="39" spans="1:8" x14ac:dyDescent="0.3">
      <c r="A39" s="48"/>
      <c r="B39" s="49"/>
      <c r="C39" s="31"/>
      <c r="D39" s="31"/>
      <c r="E39" s="31"/>
    </row>
    <row r="40" spans="1:8" x14ac:dyDescent="0.3">
      <c r="A40" s="284"/>
      <c r="B40" s="39"/>
    </row>
    <row r="41" spans="1:8" x14ac:dyDescent="0.3">
      <c r="A41" s="284"/>
      <c r="B41" s="39"/>
    </row>
    <row r="42" spans="1:8" x14ac:dyDescent="0.3">
      <c r="A42" s="284"/>
      <c r="B42" s="39"/>
    </row>
    <row r="43" spans="1:8" x14ac:dyDescent="0.3">
      <c r="A43" s="284"/>
      <c r="B43" s="39"/>
    </row>
    <row r="44" spans="1:8" x14ac:dyDescent="0.3">
      <c r="A44" s="284"/>
      <c r="B44" s="39"/>
    </row>
    <row r="45" spans="1:8" x14ac:dyDescent="0.3">
      <c r="A45" s="284"/>
      <c r="B45" s="39"/>
    </row>
    <row r="46" spans="1:8" x14ac:dyDescent="0.3">
      <c r="A46" s="285"/>
      <c r="B46" s="39"/>
    </row>
    <row r="47" spans="1:8" x14ac:dyDescent="0.3">
      <c r="A47" s="285"/>
      <c r="B47" s="39"/>
    </row>
    <row r="48" spans="1:8" x14ac:dyDescent="0.3">
      <c r="A48" s="285"/>
      <c r="B48" s="39"/>
    </row>
    <row r="49" spans="1:2" x14ac:dyDescent="0.3">
      <c r="A49" s="285"/>
      <c r="B49" s="39"/>
    </row>
    <row r="50" spans="1:2" x14ac:dyDescent="0.3">
      <c r="A50" s="285"/>
      <c r="B50" s="39"/>
    </row>
    <row r="51" spans="1:2" x14ac:dyDescent="0.3">
      <c r="A51" s="285"/>
      <c r="B51" s="39"/>
    </row>
    <row r="52" spans="1:2" x14ac:dyDescent="0.3">
      <c r="A52" s="41"/>
      <c r="B52" s="39"/>
    </row>
    <row r="53" spans="1:2" x14ac:dyDescent="0.3">
      <c r="A53" s="41"/>
      <c r="B53" s="39"/>
    </row>
    <row r="54" spans="1:2" x14ac:dyDescent="0.3">
      <c r="A54" s="41"/>
      <c r="B54" s="39"/>
    </row>
    <row r="55" spans="1:2" x14ac:dyDescent="0.3">
      <c r="A55" s="41"/>
      <c r="B55" s="39"/>
    </row>
    <row r="56" spans="1:2" x14ac:dyDescent="0.3">
      <c r="A56" s="41"/>
      <c r="B56" s="39"/>
    </row>
    <row r="57" spans="1:2" x14ac:dyDescent="0.3">
      <c r="A57" s="41"/>
      <c r="B57" s="39"/>
    </row>
    <row r="58" spans="1:2" x14ac:dyDescent="0.3">
      <c r="A58" s="41"/>
      <c r="B58" s="39"/>
    </row>
    <row r="59" spans="1:2" x14ac:dyDescent="0.3">
      <c r="A59" s="41"/>
      <c r="B59" s="39"/>
    </row>
  </sheetData>
  <mergeCells count="8">
    <mergeCell ref="A40:A45"/>
    <mergeCell ref="A46:A51"/>
    <mergeCell ref="A4:A6"/>
    <mergeCell ref="E4:E6"/>
    <mergeCell ref="A7:A11"/>
    <mergeCell ref="E7:E11"/>
    <mergeCell ref="E20:E21"/>
    <mergeCell ref="E22:E2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D1" workbookViewId="0">
      <selection activeCell="K19" sqref="K19"/>
    </sheetView>
  </sheetViews>
  <sheetFormatPr baseColWidth="10" defaultColWidth="11.44140625" defaultRowHeight="14.4" x14ac:dyDescent="0.3"/>
  <cols>
    <col min="1" max="1" width="17" customWidth="1"/>
    <col min="2" max="2" width="25.5546875" customWidth="1"/>
    <col min="3" max="3" width="15.44140625" customWidth="1"/>
    <col min="4" max="4" width="43.88671875" customWidth="1"/>
    <col min="5" max="5" width="24.5546875" customWidth="1"/>
  </cols>
  <sheetData>
    <row r="1" spans="1:7" ht="15.6" x14ac:dyDescent="0.3">
      <c r="A1" s="29"/>
      <c r="B1" s="30"/>
    </row>
    <row r="2" spans="1:7" x14ac:dyDescent="0.3">
      <c r="A2" s="33"/>
    </row>
    <row r="3" spans="1:7" s="37" customFormat="1" ht="28.8" x14ac:dyDescent="0.3">
      <c r="A3" s="34" t="s">
        <v>11</v>
      </c>
      <c r="B3" s="35" t="s">
        <v>12</v>
      </c>
      <c r="C3" s="35" t="s">
        <v>13</v>
      </c>
      <c r="D3" s="28" t="s">
        <v>14</v>
      </c>
      <c r="E3" s="28" t="s">
        <v>15</v>
      </c>
      <c r="F3" s="32" t="s">
        <v>100</v>
      </c>
      <c r="G3" s="32" t="s">
        <v>101</v>
      </c>
    </row>
    <row r="4" spans="1:7" x14ac:dyDescent="0.3">
      <c r="A4" s="18"/>
      <c r="B4" s="16"/>
      <c r="C4" s="38"/>
      <c r="D4" s="283" t="s">
        <v>134</v>
      </c>
      <c r="E4" s="16" t="s">
        <v>88</v>
      </c>
      <c r="F4" s="38"/>
      <c r="G4" s="38"/>
    </row>
    <row r="5" spans="1:7" x14ac:dyDescent="0.3">
      <c r="A5" s="18"/>
      <c r="B5" s="16"/>
      <c r="C5" s="38"/>
      <c r="D5" s="283"/>
      <c r="E5" s="16" t="s">
        <v>89</v>
      </c>
      <c r="F5" s="38"/>
      <c r="G5" s="38"/>
    </row>
    <row r="6" spans="1:7" x14ac:dyDescent="0.3">
      <c r="A6" s="18"/>
      <c r="B6" s="16"/>
      <c r="C6" s="38"/>
      <c r="D6" s="283"/>
      <c r="E6" s="16" t="s">
        <v>90</v>
      </c>
      <c r="F6" s="38"/>
      <c r="G6" s="38"/>
    </row>
    <row r="7" spans="1:7" x14ac:dyDescent="0.3">
      <c r="A7" s="18"/>
      <c r="B7" s="16"/>
      <c r="C7" s="38"/>
      <c r="D7" s="283"/>
      <c r="E7" s="16" t="s">
        <v>91</v>
      </c>
      <c r="F7" s="38"/>
      <c r="G7" s="38"/>
    </row>
    <row r="8" spans="1:7" x14ac:dyDescent="0.3">
      <c r="A8" s="18"/>
      <c r="B8" s="16"/>
      <c r="C8" s="38"/>
      <c r="D8" s="283"/>
      <c r="E8" s="18" t="s">
        <v>92</v>
      </c>
      <c r="F8" s="38"/>
      <c r="G8" s="38"/>
    </row>
    <row r="9" spans="1:7" x14ac:dyDescent="0.3">
      <c r="A9" s="18"/>
      <c r="B9" s="16"/>
      <c r="C9" s="38"/>
      <c r="D9" s="283"/>
      <c r="E9" s="20"/>
      <c r="F9" s="38"/>
      <c r="G9" s="38"/>
    </row>
    <row r="10" spans="1:7" x14ac:dyDescent="0.3">
      <c r="A10" s="18"/>
      <c r="B10" s="16"/>
      <c r="C10" s="38"/>
      <c r="D10" s="283"/>
      <c r="E10" s="21" t="s">
        <v>93</v>
      </c>
      <c r="F10" s="38"/>
      <c r="G10" s="38"/>
    </row>
    <row r="11" spans="1:7" x14ac:dyDescent="0.3">
      <c r="A11" s="18"/>
      <c r="B11" s="16"/>
      <c r="C11" s="38"/>
      <c r="D11" s="283"/>
      <c r="E11" s="21"/>
      <c r="F11" s="38"/>
      <c r="G11" s="38"/>
    </row>
    <row r="12" spans="1:7" x14ac:dyDescent="0.3">
      <c r="A12" s="18"/>
      <c r="B12" s="16"/>
      <c r="C12" s="38"/>
      <c r="D12" s="283"/>
      <c r="E12" s="16" t="s">
        <v>94</v>
      </c>
      <c r="F12" s="38"/>
      <c r="G12" s="38"/>
    </row>
    <row r="13" spans="1:7" x14ac:dyDescent="0.3">
      <c r="A13" s="54"/>
      <c r="B13" s="16"/>
      <c r="C13" s="38"/>
      <c r="D13" s="263" t="s">
        <v>135</v>
      </c>
      <c r="E13" s="16" t="s">
        <v>88</v>
      </c>
      <c r="F13" s="38"/>
      <c r="G13" s="38"/>
    </row>
    <row r="14" spans="1:7" x14ac:dyDescent="0.3">
      <c r="A14" s="54"/>
      <c r="B14" s="16"/>
      <c r="C14" s="38"/>
      <c r="D14" s="263"/>
      <c r="E14" s="16" t="s">
        <v>89</v>
      </c>
      <c r="F14" s="38"/>
      <c r="G14" s="38"/>
    </row>
    <row r="15" spans="1:7" x14ac:dyDescent="0.3">
      <c r="A15" s="54"/>
      <c r="B15" s="16"/>
      <c r="C15" s="38"/>
      <c r="D15" s="263"/>
      <c r="E15" s="16" t="s">
        <v>90</v>
      </c>
      <c r="F15" s="38"/>
      <c r="G15" s="38"/>
    </row>
    <row r="16" spans="1:7" x14ac:dyDescent="0.3">
      <c r="A16" s="54"/>
      <c r="B16" s="16"/>
      <c r="C16" s="38"/>
      <c r="D16" s="263"/>
      <c r="E16" s="16" t="s">
        <v>91</v>
      </c>
      <c r="F16" s="38"/>
      <c r="G16" s="38"/>
    </row>
    <row r="17" spans="1:7" x14ac:dyDescent="0.3">
      <c r="A17" s="54"/>
      <c r="B17" s="16"/>
      <c r="C17" s="38"/>
      <c r="D17" s="263"/>
      <c r="E17" s="16" t="s">
        <v>92</v>
      </c>
      <c r="F17" s="38"/>
      <c r="G17" s="38"/>
    </row>
    <row r="18" spans="1:7" x14ac:dyDescent="0.3">
      <c r="A18" s="54"/>
      <c r="B18" s="16"/>
      <c r="C18" s="38"/>
      <c r="D18" s="263"/>
      <c r="E18" s="16" t="s">
        <v>94</v>
      </c>
      <c r="F18" s="38"/>
      <c r="G18" s="38"/>
    </row>
    <row r="19" spans="1:7" ht="28.8" x14ac:dyDescent="0.3">
      <c r="A19" s="19"/>
      <c r="B19" s="16"/>
      <c r="C19" s="38"/>
      <c r="D19" s="21" t="s">
        <v>136</v>
      </c>
      <c r="E19" s="16"/>
      <c r="F19" s="38"/>
      <c r="G19" s="38"/>
    </row>
    <row r="20" spans="1:7" x14ac:dyDescent="0.3">
      <c r="A20" s="19"/>
      <c r="B20" s="16"/>
      <c r="C20" s="38"/>
      <c r="D20" s="286" t="s">
        <v>137</v>
      </c>
      <c r="E20" s="16"/>
      <c r="F20" s="38"/>
      <c r="G20" s="38"/>
    </row>
    <row r="21" spans="1:7" x14ac:dyDescent="0.3">
      <c r="A21" s="19"/>
      <c r="B21" s="16"/>
      <c r="C21" s="38"/>
      <c r="D21" s="286"/>
      <c r="E21" s="16"/>
      <c r="F21" s="38"/>
      <c r="G21" s="38"/>
    </row>
    <row r="22" spans="1:7" ht="27.6" x14ac:dyDescent="0.3">
      <c r="A22" s="19"/>
      <c r="B22" s="16"/>
      <c r="C22" s="38"/>
      <c r="D22" s="21" t="s">
        <v>95</v>
      </c>
      <c r="E22" s="16"/>
      <c r="F22" s="38"/>
      <c r="G22" s="38"/>
    </row>
    <row r="23" spans="1:7" ht="27.6" x14ac:dyDescent="0.3">
      <c r="A23" s="19"/>
      <c r="B23" s="16"/>
      <c r="C23" s="38"/>
      <c r="D23" s="21" t="s">
        <v>96</v>
      </c>
      <c r="E23" s="16"/>
      <c r="F23" s="38"/>
      <c r="G23" s="38"/>
    </row>
    <row r="24" spans="1:7" ht="27.6" x14ac:dyDescent="0.3">
      <c r="A24" s="19"/>
      <c r="B24" s="16"/>
      <c r="C24" s="38"/>
      <c r="D24" s="21" t="s">
        <v>97</v>
      </c>
      <c r="E24" s="16"/>
      <c r="F24" s="38"/>
      <c r="G24" s="38"/>
    </row>
    <row r="25" spans="1:7" ht="27.6" x14ac:dyDescent="0.3">
      <c r="A25" s="19"/>
      <c r="B25" s="16"/>
      <c r="C25" s="38"/>
      <c r="D25" s="21" t="s">
        <v>98</v>
      </c>
      <c r="E25" s="16"/>
      <c r="F25" s="38"/>
      <c r="G25" s="38"/>
    </row>
    <row r="26" spans="1:7" ht="28.8" x14ac:dyDescent="0.3">
      <c r="A26" s="19"/>
      <c r="B26" s="16"/>
      <c r="C26" s="38"/>
      <c r="D26" s="21" t="s">
        <v>138</v>
      </c>
      <c r="E26" s="16"/>
      <c r="F26" s="38"/>
      <c r="G26" s="38"/>
    </row>
    <row r="27" spans="1:7" x14ac:dyDescent="0.3">
      <c r="A27" s="19"/>
      <c r="B27" s="16"/>
      <c r="C27" s="38"/>
      <c r="D27" s="21" t="s">
        <v>139</v>
      </c>
      <c r="E27" s="16"/>
      <c r="F27" s="38"/>
      <c r="G27" s="38"/>
    </row>
    <row r="28" spans="1:7" x14ac:dyDescent="0.3">
      <c r="D28" s="21" t="s">
        <v>99</v>
      </c>
      <c r="E28" s="38"/>
      <c r="F28" s="38"/>
      <c r="G28" s="38"/>
    </row>
  </sheetData>
  <mergeCells count="3">
    <mergeCell ref="D4:D12"/>
    <mergeCell ref="D13:D18"/>
    <mergeCell ref="D20:D2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M12" sqref="M12"/>
    </sheetView>
  </sheetViews>
  <sheetFormatPr baseColWidth="10" defaultRowHeight="14.4" x14ac:dyDescent="0.3"/>
  <cols>
    <col min="1" max="1" width="20.44140625" customWidth="1"/>
    <col min="2" max="2" width="8.44140625" customWidth="1"/>
    <col min="5" max="5" width="8.109375" customWidth="1"/>
    <col min="6" max="6" width="9" customWidth="1"/>
    <col min="7" max="7" width="7.6640625" customWidth="1"/>
    <col min="8" max="8" width="7.33203125" customWidth="1"/>
    <col min="9" max="9" width="7.6640625" customWidth="1"/>
    <col min="10" max="10" width="14" customWidth="1"/>
  </cols>
  <sheetData>
    <row r="1" spans="1:10" ht="18" x14ac:dyDescent="0.3">
      <c r="E1" s="1" t="s">
        <v>0</v>
      </c>
    </row>
    <row r="2" spans="1:10" ht="18" x14ac:dyDescent="0.3">
      <c r="C2" s="1"/>
    </row>
    <row r="3" spans="1:10" ht="18" x14ac:dyDescent="0.35">
      <c r="A3" s="2" t="s">
        <v>1</v>
      </c>
      <c r="C3" s="1"/>
    </row>
    <row r="4" spans="1:10" ht="15" thickBot="1" x14ac:dyDescent="0.35"/>
    <row r="5" spans="1:10" ht="15" customHeight="1" x14ac:dyDescent="0.3">
      <c r="A5" s="293" t="s">
        <v>7</v>
      </c>
      <c r="B5" s="293" t="s">
        <v>2</v>
      </c>
      <c r="C5" s="293" t="s">
        <v>3</v>
      </c>
      <c r="D5" s="293" t="s">
        <v>4</v>
      </c>
      <c r="E5" s="287" t="s">
        <v>5</v>
      </c>
      <c r="F5" s="288"/>
      <c r="G5" s="288"/>
      <c r="H5" s="288"/>
      <c r="I5" s="289"/>
      <c r="J5" s="293" t="s">
        <v>6</v>
      </c>
    </row>
    <row r="6" spans="1:10" ht="15.75" customHeight="1" thickBot="1" x14ac:dyDescent="0.35">
      <c r="A6" s="294"/>
      <c r="B6" s="294"/>
      <c r="C6" s="294"/>
      <c r="D6" s="294"/>
      <c r="E6" s="290"/>
      <c r="F6" s="291"/>
      <c r="G6" s="291"/>
      <c r="H6" s="291"/>
      <c r="I6" s="292"/>
      <c r="J6" s="294"/>
    </row>
    <row r="7" spans="1:10" ht="36.75" customHeight="1" thickBot="1" x14ac:dyDescent="0.35">
      <c r="A7" s="295"/>
      <c r="B7" s="295"/>
      <c r="C7" s="295"/>
      <c r="D7" s="295"/>
      <c r="E7" s="3">
        <v>2017</v>
      </c>
      <c r="F7" s="3">
        <v>2018</v>
      </c>
      <c r="G7" s="3">
        <v>2019</v>
      </c>
      <c r="H7" s="3">
        <v>2020</v>
      </c>
      <c r="I7" s="3">
        <v>2021</v>
      </c>
      <c r="J7" s="295"/>
    </row>
    <row r="8" spans="1:10" ht="15" customHeight="1" x14ac:dyDescent="0.3">
      <c r="A8" s="4"/>
      <c r="B8" s="5"/>
      <c r="C8" s="5"/>
      <c r="D8" s="5"/>
      <c r="E8" s="5"/>
      <c r="F8" s="5"/>
      <c r="G8" s="5"/>
      <c r="H8" s="5"/>
      <c r="I8" s="5"/>
      <c r="J8" s="5"/>
    </row>
    <row r="9" spans="1:10" x14ac:dyDescent="0.3">
      <c r="A9" s="6"/>
      <c r="B9" s="7"/>
      <c r="C9" s="7"/>
      <c r="D9" s="7"/>
      <c r="E9" s="7"/>
      <c r="F9" s="7"/>
      <c r="G9" s="7"/>
      <c r="H9" s="7"/>
      <c r="I9" s="7"/>
      <c r="J9" s="7"/>
    </row>
    <row r="10" spans="1:10" x14ac:dyDescent="0.3">
      <c r="A10" s="6"/>
      <c r="B10" s="7"/>
      <c r="C10" s="7"/>
      <c r="D10" s="7"/>
      <c r="E10" s="7"/>
      <c r="F10" s="7"/>
      <c r="G10" s="7"/>
      <c r="H10" s="7"/>
      <c r="I10" s="7"/>
      <c r="J10" s="7"/>
    </row>
    <row r="11" spans="1:10" x14ac:dyDescent="0.3">
      <c r="A11" s="6"/>
      <c r="B11" s="7"/>
      <c r="C11" s="7"/>
      <c r="D11" s="7"/>
      <c r="E11" s="7"/>
      <c r="F11" s="7"/>
      <c r="G11" s="7"/>
      <c r="H11" s="7"/>
      <c r="I11" s="7"/>
      <c r="J11" s="7"/>
    </row>
    <row r="12" spans="1:10" ht="36" customHeight="1" thickBot="1" x14ac:dyDescent="0.35">
      <c r="A12" s="8"/>
      <c r="B12" s="9"/>
      <c r="C12" s="9"/>
      <c r="D12" s="9"/>
      <c r="E12" s="9"/>
      <c r="F12" s="9"/>
      <c r="G12" s="9"/>
      <c r="H12" s="9"/>
      <c r="I12" s="9"/>
      <c r="J12" s="9"/>
    </row>
    <row r="13" spans="1:10" x14ac:dyDescent="0.3">
      <c r="A13" s="4"/>
      <c r="B13" s="5"/>
      <c r="C13" s="5"/>
      <c r="D13" s="5"/>
      <c r="E13" s="5"/>
      <c r="F13" s="5"/>
      <c r="G13" s="5"/>
      <c r="H13" s="5"/>
      <c r="I13" s="5"/>
      <c r="J13" s="5"/>
    </row>
    <row r="14" spans="1:10" x14ac:dyDescent="0.3">
      <c r="A14" s="6"/>
      <c r="B14" s="7"/>
      <c r="C14" s="7"/>
      <c r="D14" s="7"/>
      <c r="E14" s="7"/>
      <c r="F14" s="7"/>
      <c r="G14" s="7"/>
      <c r="H14" s="7"/>
      <c r="I14" s="7"/>
      <c r="J14" s="7"/>
    </row>
    <row r="15" spans="1:10" x14ac:dyDescent="0.3">
      <c r="A15" s="6"/>
      <c r="B15" s="7"/>
      <c r="C15" s="7"/>
      <c r="D15" s="7"/>
      <c r="E15" s="7"/>
      <c r="F15" s="7"/>
      <c r="G15" s="7"/>
      <c r="H15" s="7"/>
      <c r="I15" s="7"/>
      <c r="J15" s="7"/>
    </row>
    <row r="16" spans="1:10" ht="46.5" customHeight="1" thickBot="1" x14ac:dyDescent="0.35">
      <c r="A16" s="8"/>
      <c r="B16" s="9"/>
      <c r="C16" s="9"/>
      <c r="D16" s="9"/>
      <c r="E16" s="9"/>
      <c r="F16" s="9"/>
      <c r="G16" s="9"/>
      <c r="H16" s="9"/>
      <c r="I16" s="9"/>
      <c r="J16" s="9"/>
    </row>
    <row r="17" spans="1:10" x14ac:dyDescent="0.3">
      <c r="A17" s="4"/>
      <c r="B17" s="5"/>
      <c r="C17" s="5"/>
      <c r="D17" s="5"/>
      <c r="E17" s="5"/>
      <c r="F17" s="5"/>
      <c r="G17" s="5"/>
      <c r="H17" s="5"/>
      <c r="I17" s="5"/>
      <c r="J17" s="5"/>
    </row>
    <row r="18" spans="1:10" x14ac:dyDescent="0.3">
      <c r="A18" s="6"/>
      <c r="B18" s="7"/>
      <c r="C18" s="7"/>
      <c r="D18" s="7"/>
      <c r="E18" s="7"/>
      <c r="F18" s="7"/>
      <c r="G18" s="7"/>
      <c r="H18" s="7"/>
      <c r="I18" s="7"/>
      <c r="J18" s="7"/>
    </row>
    <row r="19" spans="1:10" x14ac:dyDescent="0.3">
      <c r="A19" s="6"/>
      <c r="B19" s="7"/>
      <c r="C19" s="7"/>
      <c r="D19" s="7"/>
      <c r="E19" s="7"/>
      <c r="F19" s="7"/>
      <c r="G19" s="7"/>
      <c r="H19" s="7"/>
      <c r="I19" s="7"/>
      <c r="J19" s="7"/>
    </row>
    <row r="20" spans="1:10" ht="32.25" customHeight="1" thickBot="1" x14ac:dyDescent="0.35">
      <c r="A20" s="8"/>
      <c r="B20" s="9"/>
      <c r="C20" s="9"/>
      <c r="D20" s="9"/>
      <c r="E20" s="9"/>
      <c r="F20" s="9"/>
      <c r="G20" s="9"/>
      <c r="H20" s="9"/>
      <c r="I20" s="9"/>
      <c r="J20" s="9"/>
    </row>
    <row r="21" spans="1:10" x14ac:dyDescent="0.3">
      <c r="A21" s="4"/>
      <c r="B21" s="5"/>
      <c r="C21" s="5"/>
      <c r="D21" s="5"/>
      <c r="E21" s="5"/>
      <c r="F21" s="5"/>
      <c r="G21" s="5"/>
      <c r="H21" s="5"/>
      <c r="I21" s="5"/>
      <c r="J21" s="5"/>
    </row>
    <row r="22" spans="1:10" x14ac:dyDescent="0.3">
      <c r="A22" s="6"/>
      <c r="B22" s="7"/>
      <c r="C22" s="7"/>
      <c r="D22" s="7"/>
      <c r="E22" s="7"/>
      <c r="F22" s="7"/>
      <c r="G22" s="7"/>
      <c r="H22" s="7"/>
      <c r="I22" s="7"/>
      <c r="J22" s="7"/>
    </row>
    <row r="23" spans="1:10" x14ac:dyDescent="0.3">
      <c r="A23" s="6"/>
      <c r="B23" s="7"/>
      <c r="C23" s="7"/>
      <c r="D23" s="7"/>
      <c r="E23" s="7"/>
      <c r="F23" s="7"/>
      <c r="G23" s="7"/>
      <c r="H23" s="7"/>
      <c r="I23" s="7"/>
      <c r="J23" s="7"/>
    </row>
    <row r="24" spans="1:10" x14ac:dyDescent="0.3">
      <c r="A24" s="6"/>
      <c r="B24" s="7"/>
      <c r="C24" s="7"/>
      <c r="D24" s="7"/>
      <c r="E24" s="7"/>
      <c r="F24" s="7"/>
      <c r="G24" s="7"/>
      <c r="H24" s="7"/>
      <c r="I24" s="7"/>
      <c r="J24" s="7"/>
    </row>
    <row r="25" spans="1:10" ht="30" customHeight="1" thickBot="1" x14ac:dyDescent="0.35">
      <c r="A25" s="8"/>
      <c r="B25" s="9"/>
      <c r="C25" s="9"/>
      <c r="D25" s="9"/>
      <c r="E25" s="9"/>
      <c r="F25" s="9"/>
      <c r="G25" s="9"/>
      <c r="H25" s="9"/>
      <c r="I25" s="9"/>
      <c r="J25" s="9"/>
    </row>
  </sheetData>
  <mergeCells count="6">
    <mergeCell ref="E5:I6"/>
    <mergeCell ref="J5:J7"/>
    <mergeCell ref="A5:A7"/>
    <mergeCell ref="B5:B7"/>
    <mergeCell ref="C5:C7"/>
    <mergeCell ref="D5:D7"/>
  </mergeCells>
  <dataValidations count="1">
    <dataValidation type="list" allowBlank="1" showDropDown="1" showInputMessage="1" showErrorMessage="1" sqref="A4" xr:uid="{00000000-0002-0000-0400-000000000000}">
      <formula1>$A$4:$A$15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Eval Janvier-Décembre 2024</vt:lpstr>
      <vt:lpstr>Liste Indicat Progrès PA</vt:lpstr>
      <vt:lpstr>Liste Indicat Progrès PE</vt:lpstr>
      <vt:lpstr>Liste Indicat Progrès PPA</vt:lpstr>
      <vt:lpstr>Evolution des 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d'évaluation PTA An2 mi-parcours PRLFP</dc:title>
  <dc:creator>Dr Atchouta Roger</dc:creator>
  <cp:lastModifiedBy>user</cp:lastModifiedBy>
  <cp:lastPrinted>2017-02-09T19:11:04Z</cp:lastPrinted>
  <dcterms:created xsi:type="dcterms:W3CDTF">2017-02-09T17:16:28Z</dcterms:created>
  <dcterms:modified xsi:type="dcterms:W3CDTF">2025-03-10T15:21:28Z</dcterms:modified>
</cp:coreProperties>
</file>