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70.202\Data\Grants Management\Power of Dialogue\8. Finance\2022 Planning\Final budgets 2022\"/>
    </mc:Choice>
  </mc:AlternateContent>
  <bookViews>
    <workbookView xWindow="0" yWindow="0" windowWidth="24000" windowHeight="9600"/>
  </bookViews>
  <sheets>
    <sheet name="Total Budget" sheetId="1" r:id="rId1"/>
  </sheets>
  <definedNames>
    <definedName name="page3" localSheetId="0">'Total Budget'!#REF!</definedName>
    <definedName name="_xlnm.Print_Area" localSheetId="0">'Total Budget'!$A$1:$AA$51</definedName>
    <definedName name="_xlnm.Print_Titles" localSheetId="0">'Total Budget'!$A:$B</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38" i="1" l="1"/>
  <c r="AA39" i="1"/>
  <c r="K38" i="1"/>
  <c r="K39" i="1"/>
  <c r="AA40" i="1" l="1"/>
  <c r="AA37" i="1"/>
  <c r="AA36" i="1"/>
  <c r="AA35" i="1"/>
  <c r="K40" i="1"/>
  <c r="K37" i="1"/>
  <c r="K36" i="1"/>
  <c r="K35" i="1"/>
  <c r="K30" i="1"/>
  <c r="P32" i="1" l="1"/>
  <c r="P48" i="1"/>
  <c r="P41" i="1" l="1"/>
  <c r="P42" i="1" s="1"/>
  <c r="P49" i="1" l="1"/>
  <c r="P51" i="1" s="1"/>
  <c r="E64" i="1" l="1"/>
  <c r="E60" i="1"/>
  <c r="E39" i="1" l="1"/>
  <c r="E29" i="1"/>
  <c r="K45" i="1"/>
  <c r="L48" i="1"/>
  <c r="T48" i="1"/>
  <c r="X48" i="1"/>
  <c r="E46" i="1"/>
  <c r="G32" i="1"/>
  <c r="T32" i="1"/>
  <c r="H48" i="1"/>
  <c r="Q48" i="1"/>
  <c r="U48" i="1"/>
  <c r="Y48" i="1"/>
  <c r="E55" i="1"/>
  <c r="E57" i="1"/>
  <c r="E59" i="1"/>
  <c r="E63" i="1"/>
  <c r="E65" i="1"/>
  <c r="E67" i="1"/>
  <c r="E69" i="1"/>
  <c r="E71" i="1"/>
  <c r="E37" i="1"/>
  <c r="E62" i="1"/>
  <c r="E66" i="1"/>
  <c r="E70" i="1"/>
  <c r="E31" i="1"/>
  <c r="E30" i="1"/>
  <c r="I32" i="1"/>
  <c r="N32" i="1"/>
  <c r="V32" i="1"/>
  <c r="E56" i="1"/>
  <c r="E38" i="1"/>
  <c r="K46" i="1"/>
  <c r="E47" i="1"/>
  <c r="E58" i="1"/>
  <c r="U32" i="1"/>
  <c r="Y32" i="1"/>
  <c r="C48" i="1"/>
  <c r="N48" i="1"/>
  <c r="R48" i="1"/>
  <c r="V48" i="1"/>
  <c r="Z48" i="1"/>
  <c r="AA46" i="1"/>
  <c r="AA47" i="1"/>
  <c r="D72" i="1"/>
  <c r="O32" i="1"/>
  <c r="S32" i="1"/>
  <c r="W32" i="1"/>
  <c r="C32" i="1"/>
  <c r="Z32" i="1"/>
  <c r="AA31" i="1"/>
  <c r="J48" i="1"/>
  <c r="O48" i="1"/>
  <c r="S48" i="1"/>
  <c r="W48" i="1"/>
  <c r="E61" i="1"/>
  <c r="E68" i="1"/>
  <c r="AA29" i="1"/>
  <c r="D32" i="1"/>
  <c r="M48" i="1"/>
  <c r="AA45" i="1"/>
  <c r="K31" i="1"/>
  <c r="J32" i="1"/>
  <c r="L32" i="1"/>
  <c r="Q32" i="1"/>
  <c r="I48" i="1"/>
  <c r="K47" i="1"/>
  <c r="J41" i="1"/>
  <c r="AA30" i="1"/>
  <c r="H32" i="1"/>
  <c r="M32" i="1"/>
  <c r="R32" i="1"/>
  <c r="X32" i="1"/>
  <c r="I41" i="1"/>
  <c r="E45" i="1"/>
  <c r="D48" i="1"/>
  <c r="G48" i="1"/>
  <c r="K29" i="1"/>
  <c r="C72" i="1"/>
  <c r="I42" i="1" l="1"/>
  <c r="I49" i="1" s="1"/>
  <c r="I51" i="1" s="1"/>
  <c r="R41" i="1"/>
  <c r="Y41" i="1"/>
  <c r="Y42" i="1" s="1"/>
  <c r="Y49" i="1" s="1"/>
  <c r="Y51" i="1" s="1"/>
  <c r="S41" i="1"/>
  <c r="S42" i="1" s="1"/>
  <c r="S49" i="1" s="1"/>
  <c r="T41" i="1"/>
  <c r="T42" i="1" s="1"/>
  <c r="T49" i="1" s="1"/>
  <c r="D41" i="1"/>
  <c r="D42" i="1" s="1"/>
  <c r="D49" i="1" s="1"/>
  <c r="D51" i="1" s="1"/>
  <c r="X41" i="1"/>
  <c r="X42" i="1" s="1"/>
  <c r="X49" i="1" s="1"/>
  <c r="U41" i="1"/>
  <c r="U42" i="1" s="1"/>
  <c r="U49" i="1" s="1"/>
  <c r="Q41" i="1"/>
  <c r="Q42" i="1" s="1"/>
  <c r="Q49" i="1" s="1"/>
  <c r="Q51" i="1" s="1"/>
  <c r="AA48" i="1"/>
  <c r="G41" i="1"/>
  <c r="G42" i="1" s="1"/>
  <c r="M41" i="1"/>
  <c r="M42" i="1" s="1"/>
  <c r="L41" i="1"/>
  <c r="L42" i="1" s="1"/>
  <c r="Z41" i="1"/>
  <c r="Z42" i="1" s="1"/>
  <c r="E32" i="1"/>
  <c r="E72" i="1"/>
  <c r="H41" i="1"/>
  <c r="H42" i="1" s="1"/>
  <c r="H49" i="1" s="1"/>
  <c r="E48" i="1"/>
  <c r="W41" i="1"/>
  <c r="W42" i="1" s="1"/>
  <c r="O41" i="1"/>
  <c r="O42" i="1" s="1"/>
  <c r="K48" i="1"/>
  <c r="R42" i="1"/>
  <c r="R49" i="1" s="1"/>
  <c r="R51" i="1" s="1"/>
  <c r="AA32" i="1"/>
  <c r="N41" i="1"/>
  <c r="N42" i="1" s="1"/>
  <c r="K32" i="1"/>
  <c r="V41" i="1"/>
  <c r="AA41" i="1"/>
  <c r="J42" i="1"/>
  <c r="J49" i="1" s="1"/>
  <c r="K41" i="1"/>
  <c r="C41" i="1"/>
  <c r="Z49" i="1" l="1"/>
  <c r="Z51" i="1" s="1"/>
  <c r="X51" i="1"/>
  <c r="M49" i="1"/>
  <c r="M51" i="1" s="1"/>
  <c r="G49" i="1"/>
  <c r="G51" i="1" s="1"/>
  <c r="W49" i="1"/>
  <c r="W51" i="1" s="1"/>
  <c r="S51" i="1"/>
  <c r="N49" i="1"/>
  <c r="N51" i="1" s="1"/>
  <c r="T51" i="1"/>
  <c r="U51" i="1"/>
  <c r="O49" i="1"/>
  <c r="O51" i="1" s="1"/>
  <c r="V42" i="1"/>
  <c r="V49" i="1" s="1"/>
  <c r="V51" i="1" s="1"/>
  <c r="C42" i="1"/>
  <c r="C49" i="1" s="1"/>
  <c r="E49" i="1" s="1"/>
  <c r="L49" i="1"/>
  <c r="L51" i="1" s="1"/>
  <c r="E41" i="1"/>
  <c r="K42" i="1"/>
  <c r="K49" i="1" s="1"/>
  <c r="AA42" i="1"/>
  <c r="J51" i="1"/>
  <c r="H51" i="1"/>
  <c r="C51" i="1" l="1"/>
  <c r="E51" i="1" s="1"/>
  <c r="E42" i="1"/>
  <c r="AA49" i="1"/>
  <c r="AA51" i="1" s="1"/>
  <c r="K51" i="1"/>
  <c r="D53" i="1" l="1"/>
</calcChain>
</file>

<file path=xl/sharedStrings.xml><?xml version="1.0" encoding="utf-8"?>
<sst xmlns="http://schemas.openxmlformats.org/spreadsheetml/2006/main" count="143" uniqueCount="104">
  <si>
    <t>Basic Sheet Consortia PoD</t>
  </si>
  <si>
    <t>A. Staff costs</t>
  </si>
  <si>
    <t>IA</t>
  </si>
  <si>
    <t>NIMD NL staff</t>
  </si>
  <si>
    <t>B. Local staff costs</t>
  </si>
  <si>
    <t>IB</t>
  </si>
  <si>
    <t>NIMD Interventions</t>
  </si>
  <si>
    <t>C. Consultants and advisers</t>
  </si>
  <si>
    <t>IC</t>
  </si>
  <si>
    <t>Staff</t>
  </si>
  <si>
    <t>IIA1</t>
  </si>
  <si>
    <t>Country specific interventions</t>
  </si>
  <si>
    <t>IIA2</t>
  </si>
  <si>
    <t>Country specific interventions focus</t>
  </si>
  <si>
    <t>IIA3</t>
  </si>
  <si>
    <t>Consortium interventions</t>
  </si>
  <si>
    <t>IIA4</t>
  </si>
  <si>
    <t>IIB1</t>
  </si>
  <si>
    <t>Interventions</t>
  </si>
  <si>
    <t>IIB2</t>
  </si>
  <si>
    <t>C. Activity-related travel costs</t>
  </si>
  <si>
    <t>IIC</t>
  </si>
  <si>
    <t>D. Project office costs (if applicable)</t>
  </si>
  <si>
    <t>IID</t>
  </si>
  <si>
    <t>E. Equipment and investments</t>
  </si>
  <si>
    <t>IIE</t>
  </si>
  <si>
    <t>IIF1</t>
  </si>
  <si>
    <t>IIF2</t>
  </si>
  <si>
    <t>A.  Costs of support staff</t>
  </si>
  <si>
    <t>IIIA</t>
  </si>
  <si>
    <t>B.  Not directly allocable administrative costs</t>
  </si>
  <si>
    <t>IIIB</t>
  </si>
  <si>
    <t>C.  Other non-allocable costs</t>
  </si>
  <si>
    <t>IIIC</t>
  </si>
  <si>
    <t>Original Budget 2022</t>
  </si>
  <si>
    <t>Updated Budget 2022</t>
  </si>
  <si>
    <t>%</t>
  </si>
  <si>
    <t>Notes</t>
  </si>
  <si>
    <t>LTO 1</t>
  </si>
  <si>
    <t>LTO2</t>
  </si>
  <si>
    <t>LTO3</t>
  </si>
  <si>
    <t>LTO4</t>
  </si>
  <si>
    <t>Total</t>
  </si>
  <si>
    <t>Mali</t>
  </si>
  <si>
    <t>Burkina Faso</t>
  </si>
  <si>
    <t>Niger</t>
  </si>
  <si>
    <t>Senegal</t>
  </si>
  <si>
    <t>Mozambique</t>
  </si>
  <si>
    <t>Ethiopia</t>
  </si>
  <si>
    <t>Kenya</t>
  </si>
  <si>
    <t>Uganda</t>
  </si>
  <si>
    <t>Sudan</t>
  </si>
  <si>
    <t>Tunisia</t>
  </si>
  <si>
    <t>Jordan</t>
  </si>
  <si>
    <t>Iraq</t>
  </si>
  <si>
    <t>Colombia</t>
  </si>
  <si>
    <t>Guatemala</t>
  </si>
  <si>
    <t>Myanmar</t>
  </si>
  <si>
    <t>I. Direct staff costs</t>
  </si>
  <si>
    <t>Overall there has been a saving of 3% on Direct Staff costs. This mainly due to savings in the Sahel and Colombia. These savings were partly used in expected over budgeting in some countries, but were also used to finance additional activities</t>
  </si>
  <si>
    <t>I</t>
  </si>
  <si>
    <t>Subtotal I</t>
  </si>
  <si>
    <t>II. Other direct programme costs</t>
  </si>
  <si>
    <t>IIA</t>
  </si>
  <si>
    <t>A. Activity costs</t>
  </si>
  <si>
    <t>IIB</t>
  </si>
  <si>
    <t>B. Costs of consortium partners and local NGOs</t>
  </si>
  <si>
    <t>All countries foresee more traveling done in 2022 than originally budgeted. This results in a 28% higher budget</t>
  </si>
  <si>
    <t>Less costs are allocated to the PoD Programme</t>
  </si>
  <si>
    <t>IIF</t>
  </si>
  <si>
    <t>F. Monitoring, evaluation and auditing</t>
  </si>
  <si>
    <t>II</t>
  </si>
  <si>
    <t>Subtotal II</t>
  </si>
  <si>
    <t>Total of I and II</t>
  </si>
  <si>
    <t>III. Overheads / indirect costs</t>
  </si>
  <si>
    <t>Budget heading III stays on the same level as originally included in the 2022 budget</t>
  </si>
  <si>
    <t>III</t>
  </si>
  <si>
    <t>Total of III</t>
  </si>
  <si>
    <t>Total of I, II and III</t>
  </si>
  <si>
    <t>Contingencies (max. 5 %)</t>
  </si>
  <si>
    <t>TOTAL</t>
  </si>
  <si>
    <t>Original</t>
  </si>
  <si>
    <t>Updated</t>
  </si>
  <si>
    <t>Difference</t>
  </si>
  <si>
    <t>NIMD HQ</t>
  </si>
  <si>
    <t>= 296k flex + 75k over-budget</t>
  </si>
  <si>
    <t>CEMI</t>
  </si>
  <si>
    <t>GORIN</t>
  </si>
  <si>
    <t>Underspending 2021</t>
  </si>
  <si>
    <t>AMwA</t>
  </si>
  <si>
    <t>f</t>
  </si>
  <si>
    <t>BF</t>
  </si>
  <si>
    <t>Saving</t>
  </si>
  <si>
    <t>Ethiopie</t>
  </si>
  <si>
    <t>Sudan + flex</t>
  </si>
  <si>
    <t>Financial Planning 2022 Power of Dialogue</t>
  </si>
  <si>
    <t>SAHEL</t>
  </si>
  <si>
    <t>SOUTHERN AFRICA, HORN OF AFRICA AND NORTH AFRICA</t>
  </si>
  <si>
    <t>Financial Planning 2022 per Country, per LTO and per Costs Category</t>
  </si>
  <si>
    <t>MIDDLE EAST, LATIN AMERICA, ASIA AND TOTAL COUNTRIES</t>
  </si>
  <si>
    <t>BUDGET SPLIT PER LTO</t>
  </si>
  <si>
    <t>BUDGET 2022</t>
  </si>
  <si>
    <t>Small increase in the activity costs and costs of the consortium, financed from the savings under budget heading I</t>
  </si>
  <si>
    <t>More investments are foreseen within CEMI, GORIN, the and the Sahel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</si>
</sst>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44" formatCode="_ &quot;€&quot;\ * #,##0.00_ ;_ &quot;€&quot;\ * \-#,##0.00_ ;_ &quot;€&quot;\ * &quot;-&quot;??_ ;_ @_ "/>
    <numFmt numFmtId="164" formatCode="_ &quot;€&quot;\ * #,##0_ ;_ &quot;€&quot;\ * \-#,##0_ ;_ &quot;€&quot;\ * &quot;-&quot;??_ ;_ @_ "/>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2"/>
      <color theme="0"/>
      <name val="Calibri"/>
      <family val="2"/>
      <scheme val="minor"/>
    </font>
    <font>
      <sz val="8"/>
      <color theme="1"/>
      <name val="Calibri"/>
      <family val="2"/>
      <scheme val="minor"/>
    </font>
    <font>
      <sz val="10"/>
      <color theme="1"/>
      <name val="Calibri"/>
      <family val="2"/>
      <scheme val="minor"/>
    </font>
  </fonts>
  <fills count="6">
    <fill>
      <patternFill patternType="none"/>
    </fill>
    <fill>
      <patternFill patternType="gray125"/>
    </fill>
    <fill>
      <patternFill patternType="solid">
        <fgColor rgb="FF529278"/>
        <bgColor indexed="64"/>
      </patternFill>
    </fill>
    <fill>
      <patternFill patternType="solid">
        <fgColor rgb="FFD6FFE9"/>
        <bgColor indexed="64"/>
      </patternFill>
    </fill>
    <fill>
      <patternFill patternType="solid">
        <fgColor rgb="FFB9DEC9"/>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00">
    <xf numFmtId="0" fontId="0" fillId="0" borderId="0" xfId="0"/>
    <xf numFmtId="0" fontId="3" fillId="0" borderId="0" xfId="0" applyFont="1" applyAlignment="1">
      <alignment vertical="center"/>
    </xf>
    <xf numFmtId="0" fontId="0" fillId="0" borderId="0" xfId="0" applyFont="1" applyFill="1" applyBorder="1" applyAlignment="1">
      <alignment vertical="center"/>
    </xf>
    <xf numFmtId="41" fontId="0" fillId="0" borderId="0" xfId="0" applyNumberFormat="1" applyFont="1" applyAlignment="1">
      <alignment vertical="center"/>
    </xf>
    <xf numFmtId="41" fontId="0" fillId="0" borderId="0" xfId="0" applyNumberFormat="1" applyFont="1" applyAlignment="1">
      <alignment horizontal="right" vertical="center"/>
    </xf>
    <xf numFmtId="41" fontId="0" fillId="0" borderId="1" xfId="0" applyNumberFormat="1" applyFont="1" applyBorder="1" applyAlignment="1">
      <alignment horizontal="center" vertical="center"/>
    </xf>
    <xf numFmtId="9" fontId="0" fillId="0" borderId="1" xfId="2" applyFont="1" applyBorder="1" applyAlignment="1">
      <alignment horizontal="center" vertical="center"/>
    </xf>
    <xf numFmtId="9" fontId="4" fillId="0" borderId="1" xfId="2" applyFont="1" applyBorder="1" applyAlignment="1">
      <alignment horizontal="center" vertical="center"/>
    </xf>
    <xf numFmtId="0" fontId="0" fillId="0" borderId="0" xfId="0" applyFont="1"/>
    <xf numFmtId="0" fontId="0" fillId="0" borderId="0" xfId="0" applyFont="1" applyAlignment="1">
      <alignment vertical="center"/>
    </xf>
    <xf numFmtId="9" fontId="0" fillId="0" borderId="0" xfId="2" applyFont="1" applyBorder="1" applyAlignment="1">
      <alignment horizontal="center" vertical="center"/>
    </xf>
    <xf numFmtId="41" fontId="0" fillId="0" borderId="0" xfId="0" applyNumberFormat="1" applyFont="1" applyBorder="1" applyAlignment="1">
      <alignmen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164" fontId="0" fillId="3" borderId="6" xfId="1" applyNumberFormat="1" applyFont="1" applyFill="1" applyBorder="1" applyAlignment="1">
      <alignment vertical="center"/>
    </xf>
    <xf numFmtId="41" fontId="0" fillId="0" borderId="6" xfId="0" applyNumberFormat="1" applyFont="1" applyBorder="1" applyAlignment="1">
      <alignment horizontal="center" vertical="center"/>
    </xf>
    <xf numFmtId="0" fontId="4" fillId="0" borderId="1" xfId="0" applyFont="1" applyBorder="1" applyAlignment="1">
      <alignment horizontal="center" vertical="center"/>
    </xf>
    <xf numFmtId="164" fontId="0" fillId="0" borderId="5" xfId="1" applyNumberFormat="1" applyFont="1" applyBorder="1" applyAlignment="1">
      <alignment vertical="center"/>
    </xf>
    <xf numFmtId="164" fontId="0" fillId="0" borderId="6" xfId="1" applyNumberFormat="1" applyFont="1" applyBorder="1" applyAlignment="1">
      <alignment vertical="center"/>
    </xf>
    <xf numFmtId="0" fontId="3" fillId="0" borderId="10" xfId="0" applyFont="1" applyBorder="1" applyAlignment="1">
      <alignment vertical="center"/>
    </xf>
    <xf numFmtId="0" fontId="3" fillId="0" borderId="1" xfId="0" applyFont="1" applyBorder="1" applyAlignment="1">
      <alignment vertical="center"/>
    </xf>
    <xf numFmtId="164" fontId="0" fillId="3" borderId="1" xfId="1" applyNumberFormat="1" applyFont="1" applyFill="1" applyBorder="1" applyAlignment="1">
      <alignment vertical="center"/>
    </xf>
    <xf numFmtId="164" fontId="0" fillId="0" borderId="7" xfId="1" applyNumberFormat="1" applyFont="1" applyBorder="1" applyAlignment="1">
      <alignment vertical="center"/>
    </xf>
    <xf numFmtId="164" fontId="0" fillId="0" borderId="1" xfId="1" applyNumberFormat="1" applyFont="1" applyBorder="1" applyAlignment="1">
      <alignment vertical="center"/>
    </xf>
    <xf numFmtId="164" fontId="0" fillId="0" borderId="10" xfId="1" applyNumberFormat="1"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164" fontId="3" fillId="4" borderId="10" xfId="1" applyNumberFormat="1" applyFont="1" applyFill="1" applyBorder="1" applyAlignment="1">
      <alignment vertical="center"/>
    </xf>
    <xf numFmtId="164" fontId="3" fillId="4" borderId="1" xfId="1" applyNumberFormat="1" applyFont="1" applyFill="1" applyBorder="1" applyAlignment="1">
      <alignment vertical="center"/>
    </xf>
    <xf numFmtId="9" fontId="3" fillId="4" borderId="1" xfId="2" applyNumberFormat="1" applyFont="1" applyFill="1" applyBorder="1" applyAlignment="1">
      <alignment horizontal="center" vertical="center"/>
    </xf>
    <xf numFmtId="164" fontId="3" fillId="4" borderId="8" xfId="1" applyNumberFormat="1" applyFont="1" applyFill="1" applyBorder="1" applyAlignment="1">
      <alignment vertical="center"/>
    </xf>
    <xf numFmtId="164" fontId="3" fillId="4" borderId="11" xfId="1" applyNumberFormat="1" applyFont="1" applyFill="1" applyBorder="1" applyAlignment="1">
      <alignment vertical="center"/>
    </xf>
    <xf numFmtId="0" fontId="0" fillId="0" borderId="10" xfId="0" applyFont="1" applyFill="1" applyBorder="1" applyAlignment="1">
      <alignment vertical="center"/>
    </xf>
    <xf numFmtId="0" fontId="0" fillId="0" borderId="1" xfId="0" applyFont="1" applyFill="1" applyBorder="1" applyAlignment="1">
      <alignment vertical="center"/>
    </xf>
    <xf numFmtId="9" fontId="0" fillId="0" borderId="1" xfId="2" applyFont="1" applyFill="1" applyBorder="1" applyAlignment="1">
      <alignment horizontal="center" vertical="center"/>
    </xf>
    <xf numFmtId="9" fontId="3" fillId="4" borderId="1" xfId="2" applyFont="1" applyFill="1" applyBorder="1" applyAlignment="1">
      <alignment horizontal="center" vertical="center"/>
    </xf>
    <xf numFmtId="164" fontId="2" fillId="2" borderId="13" xfId="1" applyNumberFormat="1" applyFont="1" applyFill="1" applyBorder="1" applyAlignment="1">
      <alignment horizontal="center" vertical="center"/>
    </xf>
    <xf numFmtId="164" fontId="2" fillId="2" borderId="14" xfId="1" applyNumberFormat="1" applyFont="1" applyFill="1" applyBorder="1" applyAlignment="1">
      <alignment horizontal="left" vertical="center"/>
    </xf>
    <xf numFmtId="164" fontId="2" fillId="2" borderId="14" xfId="1" applyNumberFormat="1" applyFont="1" applyFill="1" applyBorder="1" applyAlignment="1">
      <alignment horizontal="center" vertical="center"/>
    </xf>
    <xf numFmtId="9" fontId="2" fillId="2" borderId="14" xfId="2" applyFont="1" applyFill="1" applyBorder="1" applyAlignment="1">
      <alignment horizontal="center" vertical="center"/>
    </xf>
    <xf numFmtId="164" fontId="2" fillId="2" borderId="15" xfId="1" applyNumberFormat="1" applyFont="1" applyFill="1" applyBorder="1" applyAlignment="1">
      <alignment horizontal="center" vertical="center"/>
    </xf>
    <xf numFmtId="164" fontId="2" fillId="2" borderId="16" xfId="1" applyNumberFormat="1" applyFont="1" applyFill="1" applyBorder="1" applyAlignment="1">
      <alignment horizontal="center" vertical="center"/>
    </xf>
    <xf numFmtId="164" fontId="0" fillId="0" borderId="0" xfId="1" applyNumberFormat="1" applyFont="1"/>
    <xf numFmtId="0" fontId="3" fillId="0" borderId="10" xfId="0" applyFont="1" applyBorder="1" applyAlignment="1">
      <alignment horizontal="left" vertical="center"/>
    </xf>
    <xf numFmtId="0" fontId="3" fillId="0" borderId="1" xfId="0" applyFont="1" applyBorder="1" applyAlignment="1">
      <alignment horizontal="left" vertical="center"/>
    </xf>
    <xf numFmtId="0" fontId="0" fillId="0" borderId="10" xfId="0" applyFont="1" applyBorder="1" applyAlignment="1">
      <alignment horizontal="left" vertical="center"/>
    </xf>
    <xf numFmtId="0" fontId="0" fillId="0" borderId="1" xfId="0" applyFont="1" applyBorder="1" applyAlignment="1">
      <alignment horizontal="left" vertical="center"/>
    </xf>
    <xf numFmtId="9" fontId="7" fillId="0" borderId="1" xfId="2" applyFont="1" applyBorder="1" applyAlignment="1">
      <alignment horizontal="center" vertical="center"/>
    </xf>
    <xf numFmtId="9" fontId="0" fillId="0" borderId="0" xfId="2" applyFont="1" applyAlignment="1">
      <alignment vertical="center"/>
    </xf>
    <xf numFmtId="41" fontId="0" fillId="0" borderId="0" xfId="0" applyNumberFormat="1" applyFont="1" applyAlignment="1">
      <alignment horizontal="center" vertical="center"/>
    </xf>
    <xf numFmtId="41" fontId="0" fillId="0" borderId="0" xfId="0" quotePrefix="1" applyNumberFormat="1" applyFont="1" applyAlignment="1">
      <alignment vertical="center"/>
    </xf>
    <xf numFmtId="41" fontId="0" fillId="5" borderId="0" xfId="0" applyNumberFormat="1" applyFont="1" applyFill="1" applyAlignment="1">
      <alignment vertical="center"/>
    </xf>
    <xf numFmtId="164" fontId="0" fillId="0" borderId="9" xfId="1" applyNumberFormat="1" applyFont="1" applyBorder="1" applyAlignment="1">
      <alignment vertical="center"/>
    </xf>
    <xf numFmtId="164" fontId="0" fillId="0" borderId="11" xfId="1" applyNumberFormat="1" applyFont="1" applyBorder="1" applyAlignment="1">
      <alignment vertical="center"/>
    </xf>
    <xf numFmtId="164" fontId="0" fillId="0" borderId="17" xfId="1" applyNumberFormat="1" applyFont="1" applyBorder="1" applyAlignment="1">
      <alignment vertical="center"/>
    </xf>
    <xf numFmtId="164" fontId="0" fillId="0" borderId="18" xfId="1" applyNumberFormat="1" applyFont="1" applyBorder="1" applyAlignment="1">
      <alignment vertical="center"/>
    </xf>
    <xf numFmtId="164" fontId="0" fillId="0" borderId="19" xfId="1" applyNumberFormat="1" applyFont="1" applyBorder="1" applyAlignment="1">
      <alignment vertical="center"/>
    </xf>
    <xf numFmtId="164" fontId="0" fillId="0" borderId="20" xfId="1" applyNumberFormat="1" applyFont="1" applyBorder="1" applyAlignment="1">
      <alignment vertical="center"/>
    </xf>
    <xf numFmtId="164" fontId="0" fillId="3" borderId="21" xfId="1" applyNumberFormat="1" applyFont="1" applyFill="1" applyBorder="1" applyAlignment="1">
      <alignment vertical="center"/>
    </xf>
    <xf numFmtId="164" fontId="0" fillId="3" borderId="17" xfId="1" applyNumberFormat="1" applyFont="1" applyFill="1" applyBorder="1" applyAlignment="1">
      <alignment vertical="center"/>
    </xf>
    <xf numFmtId="164" fontId="3" fillId="4" borderId="17" xfId="1" applyNumberFormat="1" applyFont="1" applyFill="1" applyBorder="1" applyAlignment="1">
      <alignment vertical="center"/>
    </xf>
    <xf numFmtId="164" fontId="2" fillId="2" borderId="4" xfId="1" applyNumberFormat="1" applyFont="1" applyFill="1" applyBorder="1" applyAlignment="1">
      <alignment horizontal="center" vertical="center"/>
    </xf>
    <xf numFmtId="164" fontId="0" fillId="0" borderId="24" xfId="1" applyNumberFormat="1" applyFont="1" applyBorder="1" applyAlignment="1">
      <alignment vertical="center"/>
    </xf>
    <xf numFmtId="164" fontId="0" fillId="0" borderId="12" xfId="1" applyNumberFormat="1" applyFont="1" applyBorder="1" applyAlignment="1">
      <alignment vertical="center"/>
    </xf>
    <xf numFmtId="164" fontId="0" fillId="0" borderId="25" xfId="1" applyNumberFormat="1" applyFont="1" applyBorder="1" applyAlignment="1">
      <alignment vertical="center"/>
    </xf>
    <xf numFmtId="164" fontId="0" fillId="0" borderId="8" xfId="1" applyNumberFormat="1" applyFont="1" applyBorder="1" applyAlignment="1">
      <alignment vertical="center"/>
    </xf>
    <xf numFmtId="164" fontId="0" fillId="0" borderId="26" xfId="1" applyNumberFormat="1" applyFont="1" applyBorder="1" applyAlignment="1">
      <alignment vertical="center"/>
    </xf>
    <xf numFmtId="0" fontId="4" fillId="0" borderId="10" xfId="0" applyFont="1" applyBorder="1" applyAlignment="1">
      <alignment horizontal="center" vertical="center"/>
    </xf>
    <xf numFmtId="164" fontId="0" fillId="3" borderId="11" xfId="1" applyNumberFormat="1" applyFont="1" applyFill="1" applyBorder="1" applyAlignment="1">
      <alignment vertical="center"/>
    </xf>
    <xf numFmtId="41" fontId="0" fillId="0" borderId="9" xfId="0" applyNumberFormat="1" applyFont="1" applyBorder="1" applyAlignment="1">
      <alignment horizontal="center" vertical="center"/>
    </xf>
    <xf numFmtId="164" fontId="6" fillId="0" borderId="11" xfId="1" applyNumberFormat="1" applyFont="1" applyFill="1" applyBorder="1" applyAlignment="1">
      <alignment horizontal="center" vertical="center" wrapText="1"/>
    </xf>
    <xf numFmtId="164" fontId="0" fillId="0" borderId="7" xfId="1" applyNumberFormat="1" applyFont="1" applyFill="1" applyBorder="1" applyAlignment="1">
      <alignment vertical="center"/>
    </xf>
    <xf numFmtId="9" fontId="0" fillId="0" borderId="7" xfId="2" applyFont="1" applyFill="1" applyBorder="1" applyAlignment="1">
      <alignment horizontal="center" vertical="center"/>
    </xf>
    <xf numFmtId="164" fontId="0" fillId="0" borderId="17" xfId="1" applyNumberFormat="1" applyFont="1" applyFill="1" applyBorder="1" applyAlignment="1">
      <alignment vertical="center"/>
    </xf>
    <xf numFmtId="164" fontId="0" fillId="0" borderId="10" xfId="1" applyNumberFormat="1" applyFont="1" applyFill="1" applyBorder="1" applyAlignment="1">
      <alignment vertical="center"/>
    </xf>
    <xf numFmtId="164" fontId="0" fillId="0" borderId="1" xfId="1" applyNumberFormat="1" applyFont="1" applyFill="1" applyBorder="1" applyAlignment="1">
      <alignment vertical="center"/>
    </xf>
    <xf numFmtId="164" fontId="0" fillId="0" borderId="11" xfId="1" applyNumberFormat="1" applyFont="1" applyFill="1" applyBorder="1" applyAlignment="1">
      <alignment vertical="center"/>
    </xf>
    <xf numFmtId="164" fontId="0" fillId="0" borderId="8" xfId="1" applyNumberFormat="1" applyFont="1" applyFill="1" applyBorder="1" applyAlignment="1">
      <alignment vertical="center"/>
    </xf>
    <xf numFmtId="164" fontId="0" fillId="0" borderId="26" xfId="1" applyNumberFormat="1" applyFont="1" applyFill="1" applyBorder="1" applyAlignment="1">
      <alignment vertical="center"/>
    </xf>
    <xf numFmtId="41" fontId="3" fillId="0" borderId="0" xfId="0" applyNumberFormat="1" applyFont="1" applyAlignment="1">
      <alignment vertical="center"/>
    </xf>
    <xf numFmtId="0" fontId="3" fillId="0" borderId="0" xfId="0" applyFont="1"/>
    <xf numFmtId="41" fontId="3" fillId="0" borderId="2" xfId="0" applyNumberFormat="1" applyFont="1" applyBorder="1" applyAlignment="1">
      <alignment horizontal="center" vertical="center"/>
    </xf>
    <xf numFmtId="41" fontId="3" fillId="0" borderId="3" xfId="0" applyNumberFormat="1" applyFont="1" applyBorder="1" applyAlignment="1">
      <alignment horizontal="center" vertical="center"/>
    </xf>
    <xf numFmtId="41" fontId="3" fillId="0" borderId="4"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64" fontId="6" fillId="0" borderId="28" xfId="1" applyNumberFormat="1" applyFont="1" applyFill="1" applyBorder="1" applyAlignment="1">
      <alignment horizontal="center" vertical="center" wrapText="1"/>
    </xf>
    <xf numFmtId="164" fontId="6" fillId="0" borderId="30" xfId="1" applyNumberFormat="1" applyFont="1" applyFill="1" applyBorder="1" applyAlignment="1">
      <alignment horizontal="center" vertical="center" wrapText="1"/>
    </xf>
    <xf numFmtId="164" fontId="6" fillId="0" borderId="28" xfId="1" applyNumberFormat="1" applyFont="1" applyBorder="1" applyAlignment="1">
      <alignment horizontal="center" vertical="center" wrapText="1"/>
    </xf>
    <xf numFmtId="164" fontId="6" fillId="0" borderId="29" xfId="1" applyNumberFormat="1" applyFont="1" applyBorder="1" applyAlignment="1">
      <alignment horizontal="center" vertical="center" wrapText="1"/>
    </xf>
    <xf numFmtId="164" fontId="6" fillId="0" borderId="30" xfId="1" applyNumberFormat="1" applyFont="1" applyBorder="1" applyAlignment="1">
      <alignment horizontal="center" vertical="center" wrapText="1"/>
    </xf>
    <xf numFmtId="41" fontId="3" fillId="0" borderId="22" xfId="0" applyNumberFormat="1" applyFont="1" applyBorder="1" applyAlignment="1">
      <alignment horizontal="center" vertical="center"/>
    </xf>
    <xf numFmtId="41" fontId="3" fillId="0" borderId="23" xfId="0" applyNumberFormat="1" applyFont="1" applyBorder="1" applyAlignment="1">
      <alignment horizontal="center" vertical="center"/>
    </xf>
    <xf numFmtId="41" fontId="3" fillId="0" borderId="27" xfId="0" applyNumberFormat="1" applyFont="1" applyBorder="1" applyAlignment="1">
      <alignment horizontal="center" vertical="center"/>
    </xf>
    <xf numFmtId="164" fontId="0" fillId="0" borderId="6" xfId="1" applyNumberFormat="1" applyFont="1" applyFill="1" applyBorder="1" applyAlignment="1">
      <alignment vertical="center"/>
    </xf>
  </cellXfs>
  <cellStyles count="4">
    <cellStyle name="Currency" xfId="1" builtinId="4"/>
    <cellStyle name="Currency 2" xf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48</xdr:row>
      <xdr:rowOff>0</xdr:rowOff>
    </xdr:from>
    <xdr:to>
      <xdr:col>4</xdr:col>
      <xdr:colOff>95250</xdr:colOff>
      <xdr:row>48</xdr:row>
      <xdr:rowOff>0</xdr:rowOff>
    </xdr:to>
    <xdr:sp macro="" textlink="">
      <xdr:nvSpPr>
        <xdr:cNvPr id="2" name="Line 17">
          <a:extLst>
            <a:ext uri="{FF2B5EF4-FFF2-40B4-BE49-F238E27FC236}">
              <a16:creationId xmlns:a16="http://schemas.microsoft.com/office/drawing/2014/main" id="{00000000-0008-0000-0500-000011040000}"/>
            </a:ext>
          </a:extLst>
        </xdr:cNvPr>
        <xdr:cNvSpPr>
          <a:spLocks noChangeShapeType="1"/>
        </xdr:cNvSpPr>
      </xdr:nvSpPr>
      <xdr:spPr bwMode="auto">
        <a:xfrm>
          <a:off x="295275" y="5019675"/>
          <a:ext cx="5495925" cy="0"/>
        </a:xfrm>
        <a:prstGeom prst="line">
          <a:avLst/>
        </a:prstGeom>
        <a:noFill/>
        <a:ln w="609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50</xdr:row>
      <xdr:rowOff>0</xdr:rowOff>
    </xdr:from>
    <xdr:to>
      <xdr:col>1</xdr:col>
      <xdr:colOff>0</xdr:colOff>
      <xdr:row>50</xdr:row>
      <xdr:rowOff>0</xdr:rowOff>
    </xdr:to>
    <xdr:sp macro="" textlink="">
      <xdr:nvSpPr>
        <xdr:cNvPr id="3" name="Line 8">
          <a:extLst>
            <a:ext uri="{FF2B5EF4-FFF2-40B4-BE49-F238E27FC236}">
              <a16:creationId xmlns:a16="http://schemas.microsoft.com/office/drawing/2014/main" id="{00000000-0008-0000-0500-000008040000}"/>
            </a:ext>
          </a:extLst>
        </xdr:cNvPr>
        <xdr:cNvSpPr>
          <a:spLocks noChangeShapeType="1"/>
        </xdr:cNvSpPr>
      </xdr:nvSpPr>
      <xdr:spPr bwMode="auto">
        <a:xfrm>
          <a:off x="295275" y="5419725"/>
          <a:ext cx="0" cy="0"/>
        </a:xfrm>
        <a:prstGeom prst="line">
          <a:avLst/>
        </a:prstGeom>
        <a:noFill/>
        <a:ln w="6108">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4"/>
  <sheetViews>
    <sheetView tabSelected="1" topLeftCell="A22" zoomScale="85" zoomScaleNormal="85" zoomScaleSheetLayoutView="85" workbookViewId="0">
      <pane xSplit="2" ySplit="5" topLeftCell="C27" activePane="bottomRight" state="frozen"/>
      <selection activeCell="A22" sqref="A22"/>
      <selection pane="topRight" activeCell="C22" sqref="C22"/>
      <selection pane="bottomLeft" activeCell="A27" sqref="A27"/>
      <selection pane="bottomRight" activeCell="A76" sqref="A76"/>
    </sheetView>
  </sheetViews>
  <sheetFormatPr defaultRowHeight="15" x14ac:dyDescent="0.25"/>
  <cols>
    <col min="1" max="1" width="4.42578125" style="9" bestFit="1" customWidth="1"/>
    <col min="2" max="2" width="45.5703125" style="9" bestFit="1" customWidth="1"/>
    <col min="3" max="4" width="17.7109375" style="3" customWidth="1"/>
    <col min="5" max="5" width="12.5703125" style="3" customWidth="1"/>
    <col min="6" max="6" width="42.85546875" style="3" customWidth="1"/>
    <col min="7" max="12" width="17.7109375" style="3" customWidth="1"/>
    <col min="13" max="22" width="17.7109375" style="9" customWidth="1"/>
    <col min="23" max="23" width="17.7109375" style="52" customWidth="1"/>
    <col min="24" max="27" width="17.7109375" style="9" customWidth="1"/>
    <col min="28" max="28" width="17.7109375" style="3" customWidth="1"/>
    <col min="29" max="29" width="12" style="8" customWidth="1"/>
    <col min="30" max="37" width="11" style="8" customWidth="1"/>
    <col min="38" max="16384" width="9.140625" style="8"/>
  </cols>
  <sheetData>
    <row r="1" spans="1:28" hidden="1" x14ac:dyDescent="0.25">
      <c r="A1" s="1"/>
      <c r="B1" s="1" t="s">
        <v>0</v>
      </c>
      <c r="C1" s="2"/>
      <c r="F1" s="4" t="s">
        <v>1</v>
      </c>
      <c r="G1" s="5" t="s">
        <v>2</v>
      </c>
      <c r="H1" s="6"/>
      <c r="I1" s="6"/>
      <c r="J1" s="6"/>
      <c r="K1" s="6"/>
      <c r="L1" s="5" t="s">
        <v>3</v>
      </c>
      <c r="M1" s="7"/>
      <c r="N1" s="7"/>
      <c r="O1" s="7"/>
      <c r="P1" s="7"/>
      <c r="Q1" s="7"/>
      <c r="R1" s="7"/>
      <c r="S1" s="7"/>
      <c r="T1" s="7"/>
      <c r="U1" s="7"/>
      <c r="V1" s="7"/>
      <c r="W1" s="7"/>
      <c r="X1" s="7"/>
      <c r="Y1" s="7"/>
      <c r="Z1" s="7"/>
      <c r="AA1" s="7"/>
      <c r="AB1" s="2"/>
    </row>
    <row r="2" spans="1:28" hidden="1" x14ac:dyDescent="0.25">
      <c r="C2" s="2"/>
      <c r="F2" s="4" t="s">
        <v>4</v>
      </c>
      <c r="G2" s="5" t="s">
        <v>5</v>
      </c>
      <c r="H2" s="6"/>
      <c r="I2" s="6"/>
      <c r="J2" s="6"/>
      <c r="K2" s="6"/>
      <c r="L2" s="5" t="s">
        <v>6</v>
      </c>
      <c r="M2" s="7"/>
      <c r="N2" s="7"/>
      <c r="O2" s="7"/>
      <c r="P2" s="7"/>
      <c r="Q2" s="7"/>
      <c r="R2" s="7"/>
      <c r="S2" s="7"/>
      <c r="T2" s="7"/>
      <c r="U2" s="7"/>
      <c r="V2" s="7"/>
      <c r="W2" s="7"/>
      <c r="X2" s="7"/>
      <c r="Y2" s="7"/>
      <c r="Z2" s="7"/>
      <c r="AA2" s="7"/>
      <c r="AB2" s="2"/>
    </row>
    <row r="3" spans="1:28" hidden="1" x14ac:dyDescent="0.25">
      <c r="C3" s="2"/>
      <c r="F3" s="4" t="s">
        <v>7</v>
      </c>
      <c r="G3" s="5" t="s">
        <v>8</v>
      </c>
      <c r="H3" s="6"/>
      <c r="I3" s="6"/>
      <c r="J3" s="6"/>
      <c r="K3" s="6"/>
      <c r="L3" s="2"/>
      <c r="M3" s="10"/>
      <c r="N3" s="10"/>
      <c r="O3" s="10"/>
      <c r="P3" s="10"/>
      <c r="Q3" s="10"/>
      <c r="R3" s="10"/>
      <c r="S3" s="10"/>
      <c r="T3" s="10"/>
      <c r="U3" s="10"/>
      <c r="V3" s="10"/>
      <c r="W3" s="10"/>
      <c r="X3" s="10"/>
      <c r="Y3" s="10"/>
      <c r="Z3" s="10"/>
      <c r="AA3" s="10"/>
      <c r="AB3" s="2"/>
    </row>
    <row r="4" spans="1:28" hidden="1" x14ac:dyDescent="0.25">
      <c r="C4" s="2"/>
      <c r="E4" s="2"/>
      <c r="F4" s="4" t="s">
        <v>9</v>
      </c>
      <c r="G4" s="5" t="s">
        <v>10</v>
      </c>
      <c r="H4" s="6"/>
      <c r="I4" s="6"/>
      <c r="J4" s="6"/>
      <c r="K4" s="6"/>
      <c r="L4" s="2"/>
      <c r="M4" s="10"/>
      <c r="N4" s="10"/>
      <c r="O4" s="10"/>
      <c r="P4" s="10"/>
      <c r="Q4" s="10"/>
      <c r="R4" s="10"/>
      <c r="S4" s="10"/>
      <c r="T4" s="10"/>
      <c r="U4" s="10"/>
      <c r="V4" s="10"/>
      <c r="W4" s="10"/>
      <c r="X4" s="10"/>
      <c r="Y4" s="10"/>
      <c r="Z4" s="10"/>
      <c r="AA4" s="10"/>
      <c r="AB4" s="2"/>
    </row>
    <row r="5" spans="1:28" hidden="1" x14ac:dyDescent="0.25">
      <c r="C5" s="2"/>
      <c r="E5" s="2"/>
      <c r="F5" s="4" t="s">
        <v>11</v>
      </c>
      <c r="G5" s="5" t="s">
        <v>12</v>
      </c>
      <c r="H5" s="6"/>
      <c r="I5" s="6"/>
      <c r="J5" s="6"/>
      <c r="K5" s="6"/>
      <c r="L5" s="2"/>
      <c r="M5" s="10"/>
      <c r="N5" s="10"/>
      <c r="O5" s="10"/>
      <c r="P5" s="10"/>
      <c r="Q5" s="10"/>
      <c r="R5" s="10"/>
      <c r="S5" s="10"/>
      <c r="T5" s="10"/>
      <c r="U5" s="10"/>
      <c r="V5" s="10"/>
      <c r="W5" s="10"/>
      <c r="X5" s="10"/>
      <c r="Y5" s="10"/>
      <c r="Z5" s="10"/>
      <c r="AA5" s="10"/>
      <c r="AB5" s="2"/>
    </row>
    <row r="6" spans="1:28" hidden="1" x14ac:dyDescent="0.25">
      <c r="C6" s="2"/>
      <c r="E6" s="2"/>
      <c r="F6" s="4" t="s">
        <v>13</v>
      </c>
      <c r="G6" s="5" t="s">
        <v>14</v>
      </c>
      <c r="H6" s="6"/>
      <c r="I6" s="6"/>
      <c r="J6" s="6"/>
      <c r="K6" s="6"/>
      <c r="L6" s="2"/>
      <c r="M6" s="10"/>
      <c r="N6" s="10"/>
      <c r="O6" s="10"/>
      <c r="P6" s="10"/>
      <c r="Q6" s="10"/>
      <c r="R6" s="10"/>
      <c r="S6" s="10"/>
      <c r="T6" s="10"/>
      <c r="U6" s="10"/>
      <c r="V6" s="10"/>
      <c r="W6" s="10"/>
      <c r="X6" s="10"/>
      <c r="Y6" s="10"/>
      <c r="Z6" s="10"/>
      <c r="AA6" s="10"/>
      <c r="AB6" s="2"/>
    </row>
    <row r="7" spans="1:28" hidden="1" x14ac:dyDescent="0.25">
      <c r="C7" s="2"/>
      <c r="E7" s="2"/>
      <c r="F7" s="4" t="s">
        <v>15</v>
      </c>
      <c r="G7" s="5" t="s">
        <v>16</v>
      </c>
      <c r="H7" s="6"/>
      <c r="I7" s="6"/>
      <c r="J7" s="6"/>
      <c r="K7" s="6"/>
      <c r="L7" s="2"/>
      <c r="M7" s="10"/>
      <c r="N7" s="10"/>
      <c r="O7" s="10"/>
      <c r="P7" s="10"/>
      <c r="Q7" s="10"/>
      <c r="R7" s="10"/>
      <c r="S7" s="10"/>
      <c r="T7" s="10"/>
      <c r="U7" s="10"/>
      <c r="V7" s="10"/>
      <c r="W7" s="10"/>
      <c r="X7" s="10"/>
      <c r="Y7" s="10"/>
      <c r="Z7" s="10"/>
      <c r="AA7" s="10"/>
      <c r="AB7" s="2"/>
    </row>
    <row r="8" spans="1:28" hidden="1" x14ac:dyDescent="0.25">
      <c r="C8" s="2"/>
      <c r="E8" s="2"/>
      <c r="F8" s="4" t="s">
        <v>9</v>
      </c>
      <c r="G8" s="5" t="s">
        <v>17</v>
      </c>
      <c r="H8" s="6"/>
      <c r="I8" s="6"/>
      <c r="J8" s="6"/>
      <c r="K8" s="6"/>
      <c r="L8" s="2"/>
      <c r="M8" s="10"/>
      <c r="N8" s="10"/>
      <c r="O8" s="10"/>
      <c r="P8" s="10"/>
      <c r="Q8" s="10"/>
      <c r="R8" s="10"/>
      <c r="S8" s="10"/>
      <c r="T8" s="10"/>
      <c r="U8" s="10"/>
      <c r="V8" s="10"/>
      <c r="W8" s="10"/>
      <c r="X8" s="10"/>
      <c r="Y8" s="10"/>
      <c r="Z8" s="10"/>
      <c r="AA8" s="10"/>
      <c r="AB8" s="2"/>
    </row>
    <row r="9" spans="1:28" hidden="1" x14ac:dyDescent="0.25">
      <c r="C9" s="2"/>
      <c r="E9" s="2"/>
      <c r="F9" s="4" t="s">
        <v>18</v>
      </c>
      <c r="G9" s="5" t="s">
        <v>19</v>
      </c>
      <c r="H9" s="6"/>
      <c r="I9" s="6"/>
      <c r="J9" s="6"/>
      <c r="K9" s="6"/>
      <c r="L9" s="2"/>
      <c r="M9" s="10"/>
      <c r="N9" s="10"/>
      <c r="O9" s="10"/>
      <c r="P9" s="10"/>
      <c r="Q9" s="10"/>
      <c r="R9" s="10"/>
      <c r="S9" s="10"/>
      <c r="T9" s="10"/>
      <c r="U9" s="10"/>
      <c r="V9" s="10"/>
      <c r="W9" s="10"/>
      <c r="X9" s="10"/>
      <c r="Y9" s="10"/>
      <c r="Z9" s="10"/>
      <c r="AA9" s="10"/>
      <c r="AB9" s="2"/>
    </row>
    <row r="10" spans="1:28" hidden="1" x14ac:dyDescent="0.25">
      <c r="C10" s="2"/>
      <c r="E10" s="2"/>
      <c r="F10" s="4" t="s">
        <v>20</v>
      </c>
      <c r="G10" s="5" t="s">
        <v>21</v>
      </c>
      <c r="H10" s="6"/>
      <c r="I10" s="6"/>
      <c r="J10" s="6"/>
      <c r="K10" s="6"/>
      <c r="L10" s="2"/>
      <c r="M10" s="10"/>
      <c r="N10" s="10"/>
      <c r="O10" s="10"/>
      <c r="P10" s="10"/>
      <c r="Q10" s="10"/>
      <c r="R10" s="10"/>
      <c r="S10" s="10"/>
      <c r="T10" s="10"/>
      <c r="U10" s="10"/>
      <c r="V10" s="10"/>
      <c r="W10" s="10"/>
      <c r="X10" s="10"/>
      <c r="Y10" s="10"/>
      <c r="Z10" s="10"/>
      <c r="AA10" s="10"/>
      <c r="AB10" s="2"/>
    </row>
    <row r="11" spans="1:28" hidden="1" x14ac:dyDescent="0.25">
      <c r="C11" s="2"/>
      <c r="E11" s="2"/>
      <c r="F11" s="4" t="s">
        <v>22</v>
      </c>
      <c r="G11" s="5" t="s">
        <v>23</v>
      </c>
      <c r="H11" s="6"/>
      <c r="I11" s="6"/>
      <c r="J11" s="6"/>
      <c r="K11" s="6"/>
      <c r="L11" s="2"/>
      <c r="M11" s="10"/>
      <c r="N11" s="10"/>
      <c r="O11" s="10"/>
      <c r="P11" s="10"/>
      <c r="Q11" s="10"/>
      <c r="R11" s="10"/>
      <c r="S11" s="10"/>
      <c r="T11" s="10"/>
      <c r="U11" s="10"/>
      <c r="V11" s="10"/>
      <c r="W11" s="10"/>
      <c r="X11" s="10"/>
      <c r="Y11" s="10"/>
      <c r="Z11" s="10"/>
      <c r="AA11" s="10"/>
      <c r="AB11" s="2"/>
    </row>
    <row r="12" spans="1:28" hidden="1" x14ac:dyDescent="0.25">
      <c r="C12" s="2"/>
      <c r="E12" s="2"/>
      <c r="F12" s="4" t="s">
        <v>24</v>
      </c>
      <c r="G12" s="5" t="s">
        <v>25</v>
      </c>
      <c r="H12" s="6"/>
      <c r="I12" s="6"/>
      <c r="J12" s="6"/>
      <c r="K12" s="6"/>
      <c r="L12" s="2"/>
      <c r="M12" s="10"/>
      <c r="N12" s="10"/>
      <c r="O12" s="10"/>
      <c r="P12" s="10"/>
      <c r="Q12" s="10"/>
      <c r="R12" s="10"/>
      <c r="S12" s="10"/>
      <c r="T12" s="10"/>
      <c r="U12" s="10"/>
      <c r="V12" s="10"/>
      <c r="W12" s="10"/>
      <c r="X12" s="10"/>
      <c r="Y12" s="10"/>
      <c r="Z12" s="10"/>
      <c r="AA12" s="10"/>
      <c r="AB12" s="2"/>
    </row>
    <row r="13" spans="1:28" hidden="1" x14ac:dyDescent="0.25">
      <c r="C13" s="2"/>
      <c r="E13" s="2"/>
      <c r="F13" s="4" t="s">
        <v>9</v>
      </c>
      <c r="G13" s="5" t="s">
        <v>26</v>
      </c>
      <c r="H13" s="6"/>
      <c r="I13" s="6"/>
      <c r="J13" s="6"/>
      <c r="K13" s="6"/>
      <c r="L13" s="2"/>
      <c r="M13" s="10"/>
      <c r="N13" s="10"/>
      <c r="O13" s="10"/>
      <c r="P13" s="10"/>
      <c r="Q13" s="10"/>
      <c r="R13" s="10"/>
      <c r="S13" s="10"/>
      <c r="T13" s="10"/>
      <c r="U13" s="10"/>
      <c r="V13" s="10"/>
      <c r="W13" s="10"/>
      <c r="X13" s="10"/>
      <c r="Y13" s="10"/>
      <c r="Z13" s="10"/>
      <c r="AA13" s="10"/>
      <c r="AB13" s="2"/>
    </row>
    <row r="14" spans="1:28" hidden="1" x14ac:dyDescent="0.25">
      <c r="C14" s="2"/>
      <c r="E14" s="2"/>
      <c r="F14" s="4" t="s">
        <v>18</v>
      </c>
      <c r="G14" s="5" t="s">
        <v>27</v>
      </c>
      <c r="H14" s="6"/>
      <c r="I14" s="6"/>
      <c r="J14" s="6"/>
      <c r="K14" s="6"/>
      <c r="L14" s="2"/>
      <c r="M14" s="10"/>
      <c r="N14" s="10"/>
      <c r="O14" s="10"/>
      <c r="P14" s="10"/>
      <c r="Q14" s="10"/>
      <c r="R14" s="10"/>
      <c r="S14" s="10"/>
      <c r="T14" s="10"/>
      <c r="U14" s="10"/>
      <c r="V14" s="10"/>
      <c r="W14" s="10"/>
      <c r="X14" s="10"/>
      <c r="Y14" s="10"/>
      <c r="Z14" s="10"/>
      <c r="AA14" s="10"/>
      <c r="AB14" s="2"/>
    </row>
    <row r="15" spans="1:28" hidden="1" x14ac:dyDescent="0.25">
      <c r="C15" s="2"/>
      <c r="E15" s="2"/>
      <c r="F15" s="4" t="s">
        <v>28</v>
      </c>
      <c r="G15" s="5" t="s">
        <v>29</v>
      </c>
      <c r="H15" s="6"/>
      <c r="I15" s="6"/>
      <c r="J15" s="6"/>
      <c r="K15" s="6"/>
      <c r="L15" s="2"/>
      <c r="M15" s="10"/>
      <c r="N15" s="10"/>
      <c r="O15" s="10"/>
      <c r="P15" s="10"/>
      <c r="Q15" s="10"/>
      <c r="R15" s="10"/>
      <c r="S15" s="10"/>
      <c r="T15" s="10"/>
      <c r="U15" s="10"/>
      <c r="V15" s="10"/>
      <c r="W15" s="10"/>
      <c r="X15" s="10"/>
      <c r="Y15" s="10"/>
      <c r="Z15" s="10"/>
      <c r="AA15" s="10"/>
      <c r="AB15" s="2"/>
    </row>
    <row r="16" spans="1:28" hidden="1" x14ac:dyDescent="0.25">
      <c r="C16" s="2"/>
      <c r="E16" s="2"/>
      <c r="F16" s="4" t="s">
        <v>30</v>
      </c>
      <c r="G16" s="5" t="s">
        <v>31</v>
      </c>
      <c r="H16" s="6"/>
      <c r="I16" s="6"/>
      <c r="J16" s="6"/>
      <c r="K16" s="6"/>
      <c r="L16" s="2"/>
      <c r="M16" s="10"/>
      <c r="N16" s="10"/>
      <c r="O16" s="10"/>
      <c r="P16" s="10"/>
      <c r="Q16" s="10"/>
      <c r="R16" s="10"/>
      <c r="S16" s="10"/>
      <c r="T16" s="10"/>
      <c r="U16" s="10"/>
      <c r="V16" s="10"/>
      <c r="W16" s="10"/>
      <c r="X16" s="10"/>
      <c r="Y16" s="10"/>
      <c r="Z16" s="10"/>
      <c r="AA16" s="10"/>
      <c r="AB16" s="2"/>
    </row>
    <row r="17" spans="1:28" hidden="1" x14ac:dyDescent="0.25">
      <c r="C17" s="2"/>
      <c r="E17" s="2"/>
      <c r="F17" s="4" t="s">
        <v>32</v>
      </c>
      <c r="G17" s="5" t="s">
        <v>33</v>
      </c>
      <c r="H17" s="6"/>
      <c r="I17" s="6"/>
      <c r="J17" s="6"/>
      <c r="K17" s="6"/>
      <c r="L17" s="2"/>
      <c r="M17" s="10"/>
      <c r="N17" s="10"/>
      <c r="O17" s="10"/>
      <c r="P17" s="10"/>
      <c r="Q17" s="10"/>
      <c r="R17" s="10"/>
      <c r="S17" s="10"/>
      <c r="T17" s="10"/>
      <c r="U17" s="10"/>
      <c r="V17" s="10"/>
      <c r="W17" s="10"/>
      <c r="X17" s="10"/>
      <c r="Y17" s="10"/>
      <c r="Z17" s="10"/>
      <c r="AA17" s="10"/>
      <c r="AB17" s="2"/>
    </row>
    <row r="18" spans="1:28" hidden="1" x14ac:dyDescent="0.25">
      <c r="C18" s="2"/>
      <c r="E18" s="2"/>
      <c r="F18" s="2"/>
      <c r="G18" s="2"/>
      <c r="H18" s="11"/>
      <c r="I18" s="11"/>
      <c r="J18" s="11"/>
      <c r="K18" s="11"/>
      <c r="L18" s="2"/>
      <c r="M18" s="10"/>
      <c r="N18" s="10"/>
      <c r="O18" s="10"/>
      <c r="P18" s="10"/>
      <c r="Q18" s="10"/>
      <c r="R18" s="10"/>
      <c r="S18" s="10"/>
      <c r="T18" s="10"/>
      <c r="U18" s="10"/>
      <c r="V18" s="10"/>
      <c r="W18" s="10"/>
      <c r="X18" s="10"/>
      <c r="Y18" s="10"/>
      <c r="Z18" s="10"/>
      <c r="AA18" s="10"/>
      <c r="AB18" s="2"/>
    </row>
    <row r="19" spans="1:28" hidden="1" x14ac:dyDescent="0.25">
      <c r="C19" s="2"/>
      <c r="E19" s="2"/>
      <c r="F19" s="2"/>
      <c r="G19" s="2"/>
      <c r="H19" s="11"/>
      <c r="I19" s="11"/>
      <c r="J19" s="11"/>
      <c r="K19" s="11"/>
      <c r="L19" s="2"/>
      <c r="M19" s="10"/>
      <c r="N19" s="10"/>
      <c r="O19" s="10"/>
      <c r="P19" s="10"/>
      <c r="Q19" s="10"/>
      <c r="R19" s="10"/>
      <c r="S19" s="10"/>
      <c r="T19" s="10"/>
      <c r="U19" s="10"/>
      <c r="V19" s="10"/>
      <c r="W19" s="10"/>
      <c r="X19" s="10"/>
      <c r="Y19" s="10"/>
      <c r="Z19" s="10"/>
      <c r="AA19" s="10"/>
      <c r="AB19" s="2"/>
    </row>
    <row r="20" spans="1:28" hidden="1" x14ac:dyDescent="0.25">
      <c r="M20" s="10"/>
      <c r="N20" s="10"/>
      <c r="O20" s="10"/>
      <c r="P20" s="10"/>
      <c r="Q20" s="10"/>
      <c r="R20" s="10"/>
      <c r="S20" s="10"/>
      <c r="T20" s="10"/>
      <c r="U20" s="10"/>
      <c r="V20" s="10"/>
      <c r="W20" s="10"/>
      <c r="X20" s="10"/>
      <c r="Y20" s="10"/>
      <c r="Z20" s="10"/>
      <c r="AA20" s="10"/>
    </row>
    <row r="21" spans="1:28" hidden="1" x14ac:dyDescent="0.25">
      <c r="M21" s="10"/>
      <c r="N21" s="10"/>
      <c r="O21" s="10"/>
      <c r="P21" s="10"/>
      <c r="Q21" s="10"/>
      <c r="R21" s="10"/>
      <c r="S21" s="10"/>
      <c r="T21" s="10"/>
      <c r="U21" s="10"/>
      <c r="V21" s="10"/>
      <c r="W21" s="10"/>
      <c r="X21" s="10"/>
      <c r="Y21" s="10"/>
      <c r="Z21" s="10"/>
      <c r="AA21" s="10"/>
    </row>
    <row r="22" spans="1:28" x14ac:dyDescent="0.25">
      <c r="A22" s="1" t="s">
        <v>95</v>
      </c>
      <c r="M22" s="10"/>
      <c r="N22" s="10"/>
      <c r="O22" s="10"/>
      <c r="P22" s="10"/>
      <c r="Q22" s="10"/>
      <c r="R22" s="10"/>
      <c r="S22" s="10"/>
      <c r="T22" s="10"/>
      <c r="U22" s="10"/>
      <c r="V22" s="10"/>
      <c r="W22" s="10"/>
      <c r="X22" s="10"/>
      <c r="Y22" s="10"/>
      <c r="Z22" s="10"/>
      <c r="AA22" s="10"/>
    </row>
    <row r="23" spans="1:28" x14ac:dyDescent="0.25">
      <c r="A23" s="9" t="s">
        <v>98</v>
      </c>
      <c r="M23" s="10"/>
      <c r="N23" s="10"/>
      <c r="O23" s="10"/>
      <c r="P23" s="10"/>
      <c r="Q23" s="10"/>
      <c r="R23" s="10"/>
      <c r="S23" s="10"/>
      <c r="T23" s="10"/>
      <c r="U23" s="10"/>
      <c r="V23" s="10"/>
      <c r="W23" s="10"/>
      <c r="X23" s="10"/>
      <c r="Y23" s="10"/>
      <c r="Z23" s="10"/>
      <c r="AA23" s="10"/>
    </row>
    <row r="24" spans="1:28" ht="15.75" thickBot="1" x14ac:dyDescent="0.3">
      <c r="M24" s="10"/>
      <c r="N24" s="10"/>
      <c r="O24" s="10"/>
      <c r="P24" s="10"/>
      <c r="Q24" s="10"/>
      <c r="R24" s="10"/>
      <c r="S24" s="10"/>
      <c r="T24" s="10"/>
      <c r="U24" s="10"/>
      <c r="V24" s="10"/>
      <c r="W24" s="10"/>
      <c r="X24" s="10"/>
      <c r="Y24" s="10"/>
      <c r="Z24" s="10"/>
      <c r="AA24" s="10"/>
    </row>
    <row r="25" spans="1:28" s="84" customFormat="1" ht="15.75" thickBot="1" x14ac:dyDescent="0.3">
      <c r="A25" s="88" t="s">
        <v>101</v>
      </c>
      <c r="B25" s="89"/>
      <c r="C25" s="89"/>
      <c r="D25" s="89"/>
      <c r="E25" s="89"/>
      <c r="F25" s="90"/>
      <c r="G25" s="85" t="s">
        <v>100</v>
      </c>
      <c r="H25" s="86"/>
      <c r="I25" s="86"/>
      <c r="J25" s="86"/>
      <c r="K25" s="87"/>
      <c r="L25" s="85" t="s">
        <v>96</v>
      </c>
      <c r="M25" s="86"/>
      <c r="N25" s="86"/>
      <c r="O25" s="87"/>
      <c r="P25" s="96" t="s">
        <v>97</v>
      </c>
      <c r="Q25" s="97"/>
      <c r="R25" s="97"/>
      <c r="S25" s="97"/>
      <c r="T25" s="97"/>
      <c r="U25" s="98"/>
      <c r="V25" s="85" t="s">
        <v>99</v>
      </c>
      <c r="W25" s="86"/>
      <c r="X25" s="86"/>
      <c r="Y25" s="86"/>
      <c r="Z25" s="86"/>
      <c r="AA25" s="87"/>
      <c r="AB25" s="83"/>
    </row>
    <row r="26" spans="1:28" ht="32.25" thickBot="1" x14ac:dyDescent="0.3">
      <c r="A26" s="12"/>
      <c r="B26" s="13"/>
      <c r="C26" s="14" t="s">
        <v>34</v>
      </c>
      <c r="D26" s="14" t="s">
        <v>35</v>
      </c>
      <c r="E26" s="13" t="s">
        <v>36</v>
      </c>
      <c r="F26" s="15" t="s">
        <v>37</v>
      </c>
      <c r="G26" s="12" t="s">
        <v>38</v>
      </c>
      <c r="H26" s="13" t="s">
        <v>39</v>
      </c>
      <c r="I26" s="13" t="s">
        <v>40</v>
      </c>
      <c r="J26" s="13" t="s">
        <v>41</v>
      </c>
      <c r="K26" s="15" t="s">
        <v>42</v>
      </c>
      <c r="L26" s="12" t="s">
        <v>43</v>
      </c>
      <c r="M26" s="13" t="s">
        <v>44</v>
      </c>
      <c r="N26" s="13" t="s">
        <v>45</v>
      </c>
      <c r="O26" s="15" t="s">
        <v>46</v>
      </c>
      <c r="P26" s="12" t="s">
        <v>47</v>
      </c>
      <c r="Q26" s="13" t="s">
        <v>48</v>
      </c>
      <c r="R26" s="13" t="s">
        <v>49</v>
      </c>
      <c r="S26" s="13" t="s">
        <v>50</v>
      </c>
      <c r="T26" s="13" t="s">
        <v>51</v>
      </c>
      <c r="U26" s="15" t="s">
        <v>52</v>
      </c>
      <c r="V26" s="12" t="s">
        <v>53</v>
      </c>
      <c r="W26" s="13" t="s">
        <v>54</v>
      </c>
      <c r="X26" s="13" t="s">
        <v>55</v>
      </c>
      <c r="Y26" s="13" t="s">
        <v>56</v>
      </c>
      <c r="Z26" s="15" t="s">
        <v>57</v>
      </c>
      <c r="AA26" s="15" t="s">
        <v>42</v>
      </c>
      <c r="AB26" s="8"/>
    </row>
    <row r="27" spans="1:28" x14ac:dyDescent="0.25">
      <c r="A27" s="16"/>
      <c r="B27" s="17"/>
      <c r="C27" s="99"/>
      <c r="D27" s="18"/>
      <c r="E27" s="19"/>
      <c r="F27" s="73"/>
      <c r="G27" s="71"/>
      <c r="H27" s="20"/>
      <c r="I27" s="20"/>
      <c r="J27" s="20"/>
      <c r="K27" s="72"/>
      <c r="L27" s="21"/>
      <c r="M27" s="22"/>
      <c r="N27" s="22"/>
      <c r="O27" s="56"/>
      <c r="P27" s="66"/>
      <c r="Q27" s="67"/>
      <c r="R27" s="67"/>
      <c r="S27" s="67"/>
      <c r="T27" s="68"/>
      <c r="U27" s="56"/>
      <c r="V27" s="21"/>
      <c r="W27" s="22"/>
      <c r="X27" s="22"/>
      <c r="Y27" s="22"/>
      <c r="Z27" s="56"/>
      <c r="AA27" s="62"/>
      <c r="AB27" s="8"/>
    </row>
    <row r="28" spans="1:28" x14ac:dyDescent="0.25">
      <c r="A28" s="23"/>
      <c r="B28" s="24" t="s">
        <v>58</v>
      </c>
      <c r="C28" s="79"/>
      <c r="D28" s="25"/>
      <c r="E28" s="27"/>
      <c r="F28" s="57"/>
      <c r="G28" s="28"/>
      <c r="H28" s="27"/>
      <c r="I28" s="27"/>
      <c r="J28" s="27"/>
      <c r="K28" s="72"/>
      <c r="L28" s="28"/>
      <c r="M28" s="27"/>
      <c r="N28" s="27"/>
      <c r="O28" s="57"/>
      <c r="P28" s="28"/>
      <c r="Q28" s="27"/>
      <c r="R28" s="27"/>
      <c r="S28" s="27"/>
      <c r="T28" s="69"/>
      <c r="U28" s="57"/>
      <c r="V28" s="28"/>
      <c r="W28" s="27"/>
      <c r="X28" s="27"/>
      <c r="Y28" s="27"/>
      <c r="Z28" s="57"/>
      <c r="AA28" s="63"/>
      <c r="AB28" s="8"/>
    </row>
    <row r="29" spans="1:28" ht="20.25" customHeight="1" x14ac:dyDescent="0.25">
      <c r="A29" s="29" t="s">
        <v>2</v>
      </c>
      <c r="B29" s="30" t="s">
        <v>1</v>
      </c>
      <c r="C29" s="79">
        <v>667718.64473684202</v>
      </c>
      <c r="D29" s="25">
        <v>699023.68200000003</v>
      </c>
      <c r="E29" s="6">
        <f>IFERROR((D29-C29)/C29,0)</f>
        <v>4.6883575155364725E-2</v>
      </c>
      <c r="F29" s="93" t="s">
        <v>59</v>
      </c>
      <c r="G29" s="28">
        <v>217102.31634698689</v>
      </c>
      <c r="H29" s="26">
        <v>138366.09934867278</v>
      </c>
      <c r="I29" s="26">
        <v>134141.18028459116</v>
      </c>
      <c r="J29" s="26">
        <v>209414.0860197492</v>
      </c>
      <c r="K29" s="72">
        <f>SUM(G29:J29)</f>
        <v>699023.68200000003</v>
      </c>
      <c r="L29" s="28">
        <v>58206.296108093164</v>
      </c>
      <c r="M29" s="26">
        <v>58206.296108093164</v>
      </c>
      <c r="N29" s="26">
        <v>58206.296108093164</v>
      </c>
      <c r="O29" s="58">
        <v>23463.88273045166</v>
      </c>
      <c r="P29" s="28">
        <v>58206.296108093164</v>
      </c>
      <c r="Q29" s="26">
        <v>58206.296108093164</v>
      </c>
      <c r="R29" s="26">
        <v>58206.296108093164</v>
      </c>
      <c r="S29" s="26">
        <v>58206.296108093164</v>
      </c>
      <c r="T29" s="70">
        <v>0</v>
      </c>
      <c r="U29" s="57">
        <v>23463.88273045166</v>
      </c>
      <c r="V29" s="28">
        <v>58206.296108093164</v>
      </c>
      <c r="W29" s="26">
        <v>55307.568810716832</v>
      </c>
      <c r="X29" s="26">
        <v>43712.659621211562</v>
      </c>
      <c r="Y29" s="26">
        <v>43712.659621211562</v>
      </c>
      <c r="Z29" s="58">
        <v>43712.659621211562</v>
      </c>
      <c r="AA29" s="63">
        <f>SUM(L29:Z29)</f>
        <v>699023.68200000026</v>
      </c>
      <c r="AB29" s="8"/>
    </row>
    <row r="30" spans="1:28" ht="20.25" customHeight="1" x14ac:dyDescent="0.25">
      <c r="A30" s="29" t="s">
        <v>5</v>
      </c>
      <c r="B30" s="30" t="s">
        <v>4</v>
      </c>
      <c r="C30" s="79">
        <v>1443170.2835422512</v>
      </c>
      <c r="D30" s="25">
        <v>1347700.5899738476</v>
      </c>
      <c r="E30" s="6">
        <f>IFERROR((D30-C30)/C30,0)</f>
        <v>-6.6152757340647225E-2</v>
      </c>
      <c r="F30" s="94"/>
      <c r="G30" s="28">
        <v>201176.25097761265</v>
      </c>
      <c r="H30" s="26">
        <v>457037.03991991578</v>
      </c>
      <c r="I30" s="26">
        <v>403117.32559636608</v>
      </c>
      <c r="J30" s="26">
        <v>286369.9734799533</v>
      </c>
      <c r="K30" s="72">
        <f>SUM(G30:J30)</f>
        <v>1347700.5899738478</v>
      </c>
      <c r="L30" s="28">
        <v>181295.35829205698</v>
      </c>
      <c r="M30" s="26">
        <v>120841.76920618703</v>
      </c>
      <c r="N30" s="26">
        <v>126433.29974858538</v>
      </c>
      <c r="O30" s="58">
        <v>62571.711870111649</v>
      </c>
      <c r="P30" s="28">
        <v>4984.2118701116524</v>
      </c>
      <c r="Q30" s="26">
        <v>141032.81250720585</v>
      </c>
      <c r="R30" s="26">
        <v>35454.135165263164</v>
      </c>
      <c r="S30" s="26">
        <v>163896.13311982941</v>
      </c>
      <c r="T30" s="70">
        <v>11804.873831929834</v>
      </c>
      <c r="U30" s="57">
        <v>65013.165586145595</v>
      </c>
      <c r="V30" s="28">
        <v>143942.21187011164</v>
      </c>
      <c r="W30" s="26">
        <v>28261.211870111652</v>
      </c>
      <c r="X30" s="26">
        <v>84349.67040518159</v>
      </c>
      <c r="Y30" s="26">
        <v>119578.81276090472</v>
      </c>
      <c r="Z30" s="58">
        <v>58241.211870111656</v>
      </c>
      <c r="AA30" s="63">
        <f>SUM(L30:Z30)</f>
        <v>1347700.5899738481</v>
      </c>
      <c r="AB30" s="8"/>
    </row>
    <row r="31" spans="1:28" ht="20.25" customHeight="1" x14ac:dyDescent="0.25">
      <c r="A31" s="29" t="s">
        <v>8</v>
      </c>
      <c r="B31" s="30" t="s">
        <v>7</v>
      </c>
      <c r="C31" s="79">
        <v>0</v>
      </c>
      <c r="D31" s="25">
        <v>0</v>
      </c>
      <c r="E31" s="6">
        <f>IFERROR((D31-C31)/C31,0)</f>
        <v>0</v>
      </c>
      <c r="F31" s="95"/>
      <c r="G31" s="28">
        <v>0</v>
      </c>
      <c r="H31" s="26">
        <v>0</v>
      </c>
      <c r="I31" s="26">
        <v>0</v>
      </c>
      <c r="J31" s="26">
        <v>0</v>
      </c>
      <c r="K31" s="72">
        <f>SUM(G31:J31)</f>
        <v>0</v>
      </c>
      <c r="L31" s="28">
        <v>0</v>
      </c>
      <c r="M31" s="26">
        <v>0</v>
      </c>
      <c r="N31" s="26">
        <v>0</v>
      </c>
      <c r="O31" s="58">
        <v>0</v>
      </c>
      <c r="P31" s="28">
        <v>0</v>
      </c>
      <c r="Q31" s="26">
        <v>0</v>
      </c>
      <c r="R31" s="26">
        <v>0</v>
      </c>
      <c r="S31" s="26">
        <v>0</v>
      </c>
      <c r="T31" s="70">
        <v>0</v>
      </c>
      <c r="U31" s="57">
        <v>0</v>
      </c>
      <c r="V31" s="28">
        <v>0</v>
      </c>
      <c r="W31" s="26">
        <v>0</v>
      </c>
      <c r="X31" s="26">
        <v>0</v>
      </c>
      <c r="Y31" s="26">
        <v>0</v>
      </c>
      <c r="Z31" s="58">
        <v>0</v>
      </c>
      <c r="AA31" s="63">
        <f>SUM(L31:Z31)</f>
        <v>0</v>
      </c>
      <c r="AB31" s="8"/>
    </row>
    <row r="32" spans="1:28" x14ac:dyDescent="0.25">
      <c r="A32" s="31" t="s">
        <v>60</v>
      </c>
      <c r="B32" s="32" t="s">
        <v>61</v>
      </c>
      <c r="C32" s="32">
        <f>SUBTOTAL(9,C27:C31)</f>
        <v>2110888.9282790935</v>
      </c>
      <c r="D32" s="32">
        <f>SUBTOTAL(9,D27:D31)</f>
        <v>2046724.2719738476</v>
      </c>
      <c r="E32" s="33">
        <f>IFERROR((D32-C32)/C32,0)</f>
        <v>-3.0396983680972826E-2</v>
      </c>
      <c r="F32" s="35"/>
      <c r="G32" s="31">
        <f t="shared" ref="G32:AA32" si="0">SUBTOTAL(9,G27:G31)</f>
        <v>418278.56732459954</v>
      </c>
      <c r="H32" s="32">
        <f t="shared" si="0"/>
        <v>595403.13926858851</v>
      </c>
      <c r="I32" s="32">
        <f t="shared" si="0"/>
        <v>537258.50588095724</v>
      </c>
      <c r="J32" s="32">
        <f t="shared" si="0"/>
        <v>495784.05949970253</v>
      </c>
      <c r="K32" s="35">
        <f t="shared" si="0"/>
        <v>2046724.2719738479</v>
      </c>
      <c r="L32" s="31">
        <f t="shared" si="0"/>
        <v>239501.65440015015</v>
      </c>
      <c r="M32" s="32">
        <f t="shared" si="0"/>
        <v>179048.06531428019</v>
      </c>
      <c r="N32" s="32">
        <f t="shared" si="0"/>
        <v>184639.59585667856</v>
      </c>
      <c r="O32" s="35">
        <f t="shared" si="0"/>
        <v>86035.594600563316</v>
      </c>
      <c r="P32" s="31">
        <f t="shared" si="0"/>
        <v>63190.507978204812</v>
      </c>
      <c r="Q32" s="32">
        <f t="shared" si="0"/>
        <v>199239.10861529902</v>
      </c>
      <c r="R32" s="32">
        <f t="shared" si="0"/>
        <v>93660.431273356327</v>
      </c>
      <c r="S32" s="32">
        <f t="shared" si="0"/>
        <v>222102.42922792258</v>
      </c>
      <c r="T32" s="34">
        <f t="shared" si="0"/>
        <v>11804.873831929834</v>
      </c>
      <c r="U32" s="35">
        <f t="shared" si="0"/>
        <v>88477.048316597255</v>
      </c>
      <c r="V32" s="31">
        <f t="shared" si="0"/>
        <v>202148.50797820481</v>
      </c>
      <c r="W32" s="32">
        <f t="shared" si="0"/>
        <v>83568.78068082848</v>
      </c>
      <c r="X32" s="32">
        <f t="shared" si="0"/>
        <v>128062.33002639315</v>
      </c>
      <c r="Y32" s="32">
        <f t="shared" si="0"/>
        <v>163291.47238211628</v>
      </c>
      <c r="Z32" s="35">
        <f t="shared" si="0"/>
        <v>101953.87149132323</v>
      </c>
      <c r="AA32" s="64">
        <f t="shared" si="0"/>
        <v>2046724.2719738483</v>
      </c>
      <c r="AB32" s="8"/>
    </row>
    <row r="33" spans="1:28" x14ac:dyDescent="0.25">
      <c r="A33" s="29"/>
      <c r="B33" s="30"/>
      <c r="C33" s="79"/>
      <c r="D33" s="25"/>
      <c r="E33" s="27"/>
      <c r="F33" s="57"/>
      <c r="G33" s="28"/>
      <c r="H33" s="27"/>
      <c r="I33" s="27"/>
      <c r="J33" s="27"/>
      <c r="K33" s="72"/>
      <c r="L33" s="28"/>
      <c r="M33" s="27"/>
      <c r="N33" s="27"/>
      <c r="O33" s="57"/>
      <c r="P33" s="28"/>
      <c r="Q33" s="27"/>
      <c r="R33" s="27"/>
      <c r="S33" s="27"/>
      <c r="T33" s="69"/>
      <c r="U33" s="57"/>
      <c r="V33" s="28"/>
      <c r="W33" s="27"/>
      <c r="X33" s="27"/>
      <c r="Y33" s="27"/>
      <c r="Z33" s="57"/>
      <c r="AA33" s="63"/>
      <c r="AB33" s="8"/>
    </row>
    <row r="34" spans="1:28" x14ac:dyDescent="0.25">
      <c r="A34" s="23"/>
      <c r="B34" s="24" t="s">
        <v>62</v>
      </c>
      <c r="C34" s="79"/>
      <c r="D34" s="25"/>
      <c r="E34" s="27"/>
      <c r="F34" s="57"/>
      <c r="G34" s="28"/>
      <c r="H34" s="27"/>
      <c r="I34" s="27"/>
      <c r="J34" s="27"/>
      <c r="K34" s="72"/>
      <c r="L34" s="28"/>
      <c r="M34" s="27"/>
      <c r="N34" s="27"/>
      <c r="O34" s="57"/>
      <c r="P34" s="28"/>
      <c r="Q34" s="27"/>
      <c r="R34" s="27"/>
      <c r="S34" s="27"/>
      <c r="T34" s="69"/>
      <c r="U34" s="57"/>
      <c r="V34" s="28"/>
      <c r="W34" s="27"/>
      <c r="X34" s="27"/>
      <c r="Y34" s="27"/>
      <c r="Z34" s="57"/>
      <c r="AA34" s="63"/>
      <c r="AB34" s="8"/>
    </row>
    <row r="35" spans="1:28" ht="21" customHeight="1" x14ac:dyDescent="0.25">
      <c r="A35" s="36" t="s">
        <v>63</v>
      </c>
      <c r="B35" s="37" t="s">
        <v>64</v>
      </c>
      <c r="C35" s="79">
        <v>2218114.1839727685</v>
      </c>
      <c r="D35" s="25">
        <v>2252961.1404020907</v>
      </c>
      <c r="E35" s="76">
        <v>1.5710172488464669E-2</v>
      </c>
      <c r="F35" s="91" t="s">
        <v>102</v>
      </c>
      <c r="G35" s="78">
        <v>484245.76545614476</v>
      </c>
      <c r="H35" s="79">
        <v>887628.75986686931</v>
      </c>
      <c r="I35" s="79">
        <v>506386.05833045382</v>
      </c>
      <c r="J35" s="79">
        <v>374700.5567486232</v>
      </c>
      <c r="K35" s="72">
        <f t="shared" ref="K35:K40" si="1">SUM(G35:J35)</f>
        <v>2252961.1404020907</v>
      </c>
      <c r="L35" s="78">
        <v>178243.08211055014</v>
      </c>
      <c r="M35" s="79">
        <v>173181.77473826811</v>
      </c>
      <c r="N35" s="79">
        <v>176230.75508301635</v>
      </c>
      <c r="O35" s="80">
        <v>59912.154930872231</v>
      </c>
      <c r="P35" s="78">
        <v>223520.31338832717</v>
      </c>
      <c r="Q35" s="79">
        <v>174172.04233901153</v>
      </c>
      <c r="R35" s="79">
        <v>229715.96933722141</v>
      </c>
      <c r="S35" s="79">
        <v>263504.26953722141</v>
      </c>
      <c r="T35" s="81">
        <v>23582.767421701043</v>
      </c>
      <c r="U35" s="80">
        <v>213804.93264069551</v>
      </c>
      <c r="V35" s="78">
        <v>104825.91860085775</v>
      </c>
      <c r="W35" s="79">
        <v>113544.75750085776</v>
      </c>
      <c r="X35" s="79">
        <v>87341.884792524419</v>
      </c>
      <c r="Y35" s="79">
        <v>104749.00848010837</v>
      </c>
      <c r="Z35" s="80">
        <v>126631.50950085776</v>
      </c>
      <c r="AA35" s="63">
        <f t="shared" ref="AA35:AA40" si="2">SUM(L35:Z35)</f>
        <v>2252961.1404020912</v>
      </c>
      <c r="AB35" s="8"/>
    </row>
    <row r="36" spans="1:28" ht="21" customHeight="1" x14ac:dyDescent="0.25">
      <c r="A36" s="36" t="s">
        <v>65</v>
      </c>
      <c r="B36" s="37" t="s">
        <v>66</v>
      </c>
      <c r="C36" s="79">
        <v>486256.48157894734</v>
      </c>
      <c r="D36" s="25">
        <v>513190.21236842102</v>
      </c>
      <c r="E36" s="76">
        <v>5.5389967660720629E-2</v>
      </c>
      <c r="F36" s="92"/>
      <c r="G36" s="78">
        <v>151547.55309210526</v>
      </c>
      <c r="H36" s="79">
        <v>120547.55309210526</v>
      </c>
      <c r="I36" s="79">
        <v>120547.55309210526</v>
      </c>
      <c r="J36" s="79">
        <v>120547.55309210526</v>
      </c>
      <c r="K36" s="72">
        <f t="shared" si="1"/>
        <v>513190.21236842102</v>
      </c>
      <c r="L36" s="78">
        <v>42365.294906475916</v>
      </c>
      <c r="M36" s="79">
        <v>42365.294906475916</v>
      </c>
      <c r="N36" s="79">
        <v>42365.294906475916</v>
      </c>
      <c r="O36" s="80">
        <v>18399.795430370286</v>
      </c>
      <c r="P36" s="78">
        <v>42365.294906475916</v>
      </c>
      <c r="Q36" s="79">
        <v>42365.294906475916</v>
      </c>
      <c r="R36" s="79">
        <v>42365.294906475916</v>
      </c>
      <c r="S36" s="79">
        <v>42365.294906475916</v>
      </c>
      <c r="T36" s="81">
        <v>0</v>
      </c>
      <c r="U36" s="80">
        <v>18399.795430370286</v>
      </c>
      <c r="V36" s="78">
        <v>42365.294906475916</v>
      </c>
      <c r="W36" s="79">
        <v>40365.737570849007</v>
      </c>
      <c r="X36" s="79">
        <v>32367.508228341401</v>
      </c>
      <c r="Y36" s="79">
        <v>32367.508228341401</v>
      </c>
      <c r="Z36" s="80">
        <v>32367.508228341401</v>
      </c>
      <c r="AA36" s="63">
        <f t="shared" si="2"/>
        <v>513190.2123684212</v>
      </c>
      <c r="AB36" s="8"/>
    </row>
    <row r="37" spans="1:28" ht="22.5" x14ac:dyDescent="0.25">
      <c r="A37" s="36" t="s">
        <v>21</v>
      </c>
      <c r="B37" s="37" t="s">
        <v>20</v>
      </c>
      <c r="C37" s="79">
        <v>350744.66408505302</v>
      </c>
      <c r="D37" s="25">
        <v>450131.14113447594</v>
      </c>
      <c r="E37" s="38">
        <f t="shared" ref="E37:E42" si="3">IFERROR((D37-C37)/C37,0)</f>
        <v>0.28335848617592202</v>
      </c>
      <c r="F37" s="74" t="s">
        <v>67</v>
      </c>
      <c r="G37" s="78">
        <v>142323.55618496583</v>
      </c>
      <c r="H37" s="75">
        <v>125770.64869066901</v>
      </c>
      <c r="I37" s="75">
        <v>69771.902771051682</v>
      </c>
      <c r="J37" s="75">
        <v>112265.03348778939</v>
      </c>
      <c r="K37" s="72">
        <f t="shared" si="1"/>
        <v>450131.14113447594</v>
      </c>
      <c r="L37" s="78">
        <v>49980.669157877172</v>
      </c>
      <c r="M37" s="75">
        <v>54552.615184827111</v>
      </c>
      <c r="N37" s="75">
        <v>56078.629847373588</v>
      </c>
      <c r="O37" s="77">
        <v>43882.708468380755</v>
      </c>
      <c r="P37" s="78">
        <v>11677.853576977814</v>
      </c>
      <c r="Q37" s="75">
        <v>30690.689410804807</v>
      </c>
      <c r="R37" s="75">
        <v>27075.184789705087</v>
      </c>
      <c r="S37" s="75">
        <v>25652.457129705086</v>
      </c>
      <c r="T37" s="82">
        <v>3247.5214515641355</v>
      </c>
      <c r="U37" s="80">
        <v>45952.496732371204</v>
      </c>
      <c r="V37" s="78">
        <v>11677.853576977814</v>
      </c>
      <c r="W37" s="75">
        <v>32828.85357697781</v>
      </c>
      <c r="X37" s="75">
        <v>24478.001076977813</v>
      </c>
      <c r="Y37" s="75">
        <v>11677.853576977814</v>
      </c>
      <c r="Z37" s="77">
        <v>20677.753576977815</v>
      </c>
      <c r="AA37" s="63">
        <f t="shared" si="2"/>
        <v>450131.14113447577</v>
      </c>
      <c r="AB37" s="8"/>
    </row>
    <row r="38" spans="1:28" ht="20.25" customHeight="1" x14ac:dyDescent="0.25">
      <c r="A38" s="36" t="s">
        <v>23</v>
      </c>
      <c r="B38" s="37" t="s">
        <v>22</v>
      </c>
      <c r="C38" s="79">
        <v>349059.76440933859</v>
      </c>
      <c r="D38" s="25">
        <v>345091.85759559867</v>
      </c>
      <c r="E38" s="38">
        <f t="shared" si="3"/>
        <v>-1.1367413888146657E-2</v>
      </c>
      <c r="F38" s="74" t="s">
        <v>68</v>
      </c>
      <c r="G38" s="78">
        <v>66263.593535864056</v>
      </c>
      <c r="H38" s="75">
        <v>137825.15671363362</v>
      </c>
      <c r="I38" s="75">
        <v>83161.268554897455</v>
      </c>
      <c r="J38" s="75">
        <v>57841.838791203583</v>
      </c>
      <c r="K38" s="72">
        <f t="shared" si="1"/>
        <v>345091.85759559867</v>
      </c>
      <c r="L38" s="78">
        <v>55074.067510767687</v>
      </c>
      <c r="M38" s="75">
        <v>32848.967455718353</v>
      </c>
      <c r="N38" s="75">
        <v>28449.288818246685</v>
      </c>
      <c r="O38" s="77">
        <v>12314.084833839172</v>
      </c>
      <c r="P38" s="78">
        <v>8594.841292138728</v>
      </c>
      <c r="Q38" s="75">
        <v>26110.44426196882</v>
      </c>
      <c r="R38" s="75">
        <v>25363.857298959596</v>
      </c>
      <c r="S38" s="75">
        <v>66102.568208959594</v>
      </c>
      <c r="T38" s="82">
        <v>3742.318525626265</v>
      </c>
      <c r="U38" s="80">
        <v>9196.7055924854067</v>
      </c>
      <c r="V38" s="78">
        <v>15450.058448353537</v>
      </c>
      <c r="W38" s="75">
        <v>13053.250448353538</v>
      </c>
      <c r="X38" s="75">
        <v>25278.148570258301</v>
      </c>
      <c r="Y38" s="75">
        <v>2555.0058815694929</v>
      </c>
      <c r="Z38" s="77">
        <v>20958.250448353538</v>
      </c>
      <c r="AA38" s="63">
        <f t="shared" si="2"/>
        <v>345091.85759559867</v>
      </c>
      <c r="AB38" s="8"/>
    </row>
    <row r="39" spans="1:28" ht="22.5" x14ac:dyDescent="0.25">
      <c r="A39" s="36" t="s">
        <v>25</v>
      </c>
      <c r="B39" s="37" t="s">
        <v>24</v>
      </c>
      <c r="C39" s="79">
        <v>23689.214877606602</v>
      </c>
      <c r="D39" s="25">
        <v>47844.274365919635</v>
      </c>
      <c r="E39" s="38">
        <f t="shared" si="3"/>
        <v>1.0196648395952874</v>
      </c>
      <c r="F39" s="74" t="s">
        <v>103</v>
      </c>
      <c r="G39" s="78">
        <v>7582.6721532625979</v>
      </c>
      <c r="H39" s="75">
        <v>15108.430638268739</v>
      </c>
      <c r="I39" s="75">
        <v>12521.822344719962</v>
      </c>
      <c r="J39" s="75">
        <v>12631.349229668345</v>
      </c>
      <c r="K39" s="72">
        <f t="shared" si="1"/>
        <v>47844.274365919649</v>
      </c>
      <c r="L39" s="78">
        <v>13119.120244551679</v>
      </c>
      <c r="M39" s="75">
        <v>7130.9228474661959</v>
      </c>
      <c r="N39" s="75">
        <v>7458.6882345266322</v>
      </c>
      <c r="O39" s="77">
        <v>5019.5039587280662</v>
      </c>
      <c r="P39" s="78">
        <v>780.04202822641321</v>
      </c>
      <c r="Q39" s="75">
        <v>423.27814241212002</v>
      </c>
      <c r="R39" s="75">
        <v>3629.416042904315</v>
      </c>
      <c r="S39" s="75">
        <v>236.41604290431482</v>
      </c>
      <c r="T39" s="82">
        <v>236.41604290431482</v>
      </c>
      <c r="U39" s="80">
        <v>5069.4781858216356</v>
      </c>
      <c r="V39" s="78">
        <v>236.41604290431482</v>
      </c>
      <c r="W39" s="75">
        <v>1109.4160429043147</v>
      </c>
      <c r="X39" s="75">
        <v>2117.3684238566957</v>
      </c>
      <c r="Y39" s="75">
        <v>236.41604290431482</v>
      </c>
      <c r="Z39" s="77">
        <v>1041.3760429043148</v>
      </c>
      <c r="AA39" s="63">
        <f t="shared" si="2"/>
        <v>47844.274365919635</v>
      </c>
      <c r="AB39" s="8"/>
    </row>
    <row r="40" spans="1:28" ht="18.75" customHeight="1" x14ac:dyDescent="0.25">
      <c r="A40" s="36" t="s">
        <v>69</v>
      </c>
      <c r="B40" s="37" t="s">
        <v>70</v>
      </c>
      <c r="C40" s="79">
        <v>388915.88509494264</v>
      </c>
      <c r="D40" s="25">
        <v>453186.24685224949</v>
      </c>
      <c r="E40" s="76">
        <v>0.16525517270043388</v>
      </c>
      <c r="F40" s="77"/>
      <c r="G40" s="78">
        <v>356766.78021846968</v>
      </c>
      <c r="H40" s="79">
        <v>44613.836647020027</v>
      </c>
      <c r="I40" s="79">
        <v>27011.543859652993</v>
      </c>
      <c r="J40" s="79">
        <v>24794.086127106719</v>
      </c>
      <c r="K40" s="72">
        <f t="shared" si="1"/>
        <v>453186.24685224943</v>
      </c>
      <c r="L40" s="78">
        <v>46191.544263234035</v>
      </c>
      <c r="M40" s="79">
        <v>39331.338487550573</v>
      </c>
      <c r="N40" s="79">
        <v>42380.318832298777</v>
      </c>
      <c r="O40" s="80">
        <v>24411.641485743654</v>
      </c>
      <c r="P40" s="78">
        <v>28079.221764128037</v>
      </c>
      <c r="Q40" s="79">
        <v>30952.808853048366</v>
      </c>
      <c r="R40" s="79">
        <v>34462.808853048366</v>
      </c>
      <c r="S40" s="79">
        <v>41223.338503048362</v>
      </c>
      <c r="T40" s="81">
        <v>1215.7896494361789</v>
      </c>
      <c r="U40" s="80">
        <v>18662.126244808933</v>
      </c>
      <c r="V40" s="78">
        <v>27535.595778805939</v>
      </c>
      <c r="W40" s="79">
        <v>26417.968995991047</v>
      </c>
      <c r="X40" s="79">
        <v>37179.741411644231</v>
      </c>
      <c r="Y40" s="79">
        <v>21947.461864731471</v>
      </c>
      <c r="Z40" s="80">
        <v>33194.541864731465</v>
      </c>
      <c r="AA40" s="63">
        <f t="shared" si="2"/>
        <v>453186.24685224943</v>
      </c>
      <c r="AB40" s="8"/>
    </row>
    <row r="41" spans="1:28" ht="15.75" thickBot="1" x14ac:dyDescent="0.3">
      <c r="A41" s="31" t="s">
        <v>71</v>
      </c>
      <c r="B41" s="32" t="s">
        <v>72</v>
      </c>
      <c r="C41" s="32">
        <f>SUBTOTAL(9,C33:C40)</f>
        <v>3816780.1940186564</v>
      </c>
      <c r="D41" s="32">
        <f>SUBTOTAL(9,D33:D40)</f>
        <v>4062404.8727187556</v>
      </c>
      <c r="E41" s="39">
        <f t="shared" si="3"/>
        <v>6.435389679631591E-2</v>
      </c>
      <c r="F41" s="35"/>
      <c r="G41" s="31">
        <f t="shared" ref="G41:AA41" si="4">SUBTOTAL(9,G33:G40)</f>
        <v>1208729.9206408123</v>
      </c>
      <c r="H41" s="32">
        <f t="shared" si="4"/>
        <v>1331494.3856485661</v>
      </c>
      <c r="I41" s="32">
        <f t="shared" si="4"/>
        <v>819400.14895288122</v>
      </c>
      <c r="J41" s="32">
        <f t="shared" si="4"/>
        <v>702780.41747649654</v>
      </c>
      <c r="K41" s="35">
        <f t="shared" si="4"/>
        <v>4062404.8727187556</v>
      </c>
      <c r="L41" s="31">
        <f t="shared" si="4"/>
        <v>384973.77819345659</v>
      </c>
      <c r="M41" s="32">
        <f t="shared" si="4"/>
        <v>349410.9136203063</v>
      </c>
      <c r="N41" s="32">
        <f t="shared" si="4"/>
        <v>352962.97572193795</v>
      </c>
      <c r="O41" s="35">
        <f t="shared" si="4"/>
        <v>163939.8891079342</v>
      </c>
      <c r="P41" s="31">
        <f t="shared" si="4"/>
        <v>315017.56695627404</v>
      </c>
      <c r="Q41" s="32">
        <f t="shared" si="4"/>
        <v>304714.55791372154</v>
      </c>
      <c r="R41" s="32">
        <f t="shared" si="4"/>
        <v>362612.53122831468</v>
      </c>
      <c r="S41" s="32">
        <f t="shared" si="4"/>
        <v>439084.34432831471</v>
      </c>
      <c r="T41" s="34">
        <f t="shared" si="4"/>
        <v>32024.813091231936</v>
      </c>
      <c r="U41" s="35">
        <f t="shared" si="4"/>
        <v>311085.53482655296</v>
      </c>
      <c r="V41" s="31">
        <f t="shared" si="4"/>
        <v>202091.13735437527</v>
      </c>
      <c r="W41" s="32">
        <f t="shared" si="4"/>
        <v>227319.98413593345</v>
      </c>
      <c r="X41" s="32">
        <f t="shared" si="4"/>
        <v>208762.65250360291</v>
      </c>
      <c r="Y41" s="32">
        <f t="shared" si="4"/>
        <v>173533.25407463289</v>
      </c>
      <c r="Z41" s="35">
        <f t="shared" si="4"/>
        <v>234870.93966216629</v>
      </c>
      <c r="AA41" s="64">
        <f t="shared" si="4"/>
        <v>4062404.8727187561</v>
      </c>
      <c r="AB41" s="8"/>
    </row>
    <row r="42" spans="1:28" s="46" customFormat="1" ht="15.75" thickBot="1" x14ac:dyDescent="0.3">
      <c r="A42" s="40"/>
      <c r="B42" s="41" t="s">
        <v>73</v>
      </c>
      <c r="C42" s="42">
        <f>SUBTOTAL(9,C27:C41)</f>
        <v>5927669.1222977499</v>
      </c>
      <c r="D42" s="42">
        <f>SUBTOTAL(9,D27:D41)</f>
        <v>6109129.1446926035</v>
      </c>
      <c r="E42" s="43">
        <f t="shared" si="3"/>
        <v>3.0612373708962026E-2</v>
      </c>
      <c r="F42" s="45"/>
      <c r="G42" s="40">
        <f t="shared" ref="G42:AA42" si="5">SUBTOTAL(9,G27:G41)</f>
        <v>1627008.4879654117</v>
      </c>
      <c r="H42" s="42">
        <f t="shared" si="5"/>
        <v>1926897.5249171546</v>
      </c>
      <c r="I42" s="42">
        <f t="shared" si="5"/>
        <v>1356658.6548338383</v>
      </c>
      <c r="J42" s="42">
        <f t="shared" si="5"/>
        <v>1198564.4769761991</v>
      </c>
      <c r="K42" s="45">
        <f t="shared" si="5"/>
        <v>6109129.1446926035</v>
      </c>
      <c r="L42" s="40">
        <f t="shared" si="5"/>
        <v>624475.43259360676</v>
      </c>
      <c r="M42" s="42">
        <f t="shared" si="5"/>
        <v>528458.97893458651</v>
      </c>
      <c r="N42" s="42">
        <f t="shared" si="5"/>
        <v>537602.57157861651</v>
      </c>
      <c r="O42" s="45">
        <f t="shared" si="5"/>
        <v>249975.48370849752</v>
      </c>
      <c r="P42" s="40">
        <f t="shared" si="5"/>
        <v>378208.07493447891</v>
      </c>
      <c r="Q42" s="42">
        <f t="shared" si="5"/>
        <v>503953.66652902064</v>
      </c>
      <c r="R42" s="42">
        <f t="shared" si="5"/>
        <v>456272.96250167099</v>
      </c>
      <c r="S42" s="42">
        <f t="shared" si="5"/>
        <v>661186.77355623746</v>
      </c>
      <c r="T42" s="44">
        <f t="shared" si="5"/>
        <v>43829.686923161767</v>
      </c>
      <c r="U42" s="45">
        <f t="shared" si="5"/>
        <v>399562.58314315032</v>
      </c>
      <c r="V42" s="40">
        <f t="shared" si="5"/>
        <v>404239.64533258014</v>
      </c>
      <c r="W42" s="42">
        <f t="shared" si="5"/>
        <v>310888.76481676195</v>
      </c>
      <c r="X42" s="42">
        <f t="shared" si="5"/>
        <v>336824.98252999596</v>
      </c>
      <c r="Y42" s="42">
        <f t="shared" si="5"/>
        <v>336824.72645674908</v>
      </c>
      <c r="Z42" s="45">
        <f t="shared" si="5"/>
        <v>336824.81115348951</v>
      </c>
      <c r="AA42" s="65">
        <f t="shared" si="5"/>
        <v>6109129.1446926044</v>
      </c>
    </row>
    <row r="43" spans="1:28" x14ac:dyDescent="0.25">
      <c r="A43" s="29"/>
      <c r="B43" s="30"/>
      <c r="C43" s="79"/>
      <c r="D43" s="25"/>
      <c r="E43" s="27"/>
      <c r="F43" s="57"/>
      <c r="G43" s="28"/>
      <c r="H43" s="27"/>
      <c r="I43" s="27"/>
      <c r="J43" s="27"/>
      <c r="K43" s="72"/>
      <c r="L43" s="28"/>
      <c r="M43" s="27"/>
      <c r="N43" s="27"/>
      <c r="O43" s="57"/>
      <c r="P43" s="28"/>
      <c r="Q43" s="27"/>
      <c r="R43" s="27"/>
      <c r="S43" s="27"/>
      <c r="T43" s="69"/>
      <c r="U43" s="57"/>
      <c r="V43" s="28"/>
      <c r="W43" s="27"/>
      <c r="X43" s="27"/>
      <c r="Y43" s="27"/>
      <c r="Z43" s="57"/>
      <c r="AA43" s="63"/>
      <c r="AB43" s="8"/>
    </row>
    <row r="44" spans="1:28" x14ac:dyDescent="0.25">
      <c r="A44" s="47"/>
      <c r="B44" s="48" t="s">
        <v>74</v>
      </c>
      <c r="C44" s="79"/>
      <c r="D44" s="25"/>
      <c r="E44" s="27"/>
      <c r="F44" s="57"/>
      <c r="G44" s="28"/>
      <c r="H44" s="27"/>
      <c r="I44" s="27"/>
      <c r="J44" s="27"/>
      <c r="K44" s="72"/>
      <c r="L44" s="28"/>
      <c r="M44" s="27"/>
      <c r="N44" s="27"/>
      <c r="O44" s="57"/>
      <c r="P44" s="28"/>
      <c r="Q44" s="27"/>
      <c r="R44" s="27"/>
      <c r="S44" s="27"/>
      <c r="T44" s="69"/>
      <c r="U44" s="57"/>
      <c r="V44" s="28"/>
      <c r="W44" s="27"/>
      <c r="X44" s="27"/>
      <c r="Y44" s="27"/>
      <c r="Z44" s="57"/>
      <c r="AA44" s="63"/>
      <c r="AB44" s="8"/>
    </row>
    <row r="45" spans="1:28" ht="16.5" customHeight="1" x14ac:dyDescent="0.25">
      <c r="A45" s="49" t="s">
        <v>29</v>
      </c>
      <c r="B45" s="50" t="s">
        <v>28</v>
      </c>
      <c r="C45" s="79">
        <v>254198.74254117106</v>
      </c>
      <c r="D45" s="25">
        <v>260131.82517274999</v>
      </c>
      <c r="E45" s="51">
        <f>IFERROR((D45-C45)/C45,0)</f>
        <v>2.3340330374049686E-2</v>
      </c>
      <c r="F45" s="93" t="s">
        <v>75</v>
      </c>
      <c r="G45" s="28">
        <v>61170.313427177767</v>
      </c>
      <c r="H45" s="26">
        <v>64804.247176121135</v>
      </c>
      <c r="I45" s="26">
        <v>64804.247176121135</v>
      </c>
      <c r="J45" s="26">
        <v>69353.017393329967</v>
      </c>
      <c r="K45" s="72">
        <f>SUM(G45:J45)</f>
        <v>260131.82517275002</v>
      </c>
      <c r="L45" s="28">
        <v>26016.304870686825</v>
      </c>
      <c r="M45" s="26">
        <v>26016.304870686825</v>
      </c>
      <c r="N45" s="26">
        <v>26016.304870686825</v>
      </c>
      <c r="O45" s="58">
        <v>14385.785772883617</v>
      </c>
      <c r="P45" s="28">
        <v>19485.388972236164</v>
      </c>
      <c r="Q45" s="26">
        <v>19485.388972236164</v>
      </c>
      <c r="R45" s="26">
        <v>19485.388972236164</v>
      </c>
      <c r="S45" s="26">
        <v>19485.388972236164</v>
      </c>
      <c r="T45" s="70">
        <v>0</v>
      </c>
      <c r="U45" s="57">
        <v>7854.8698744329577</v>
      </c>
      <c r="V45" s="28">
        <v>19485.388972236164</v>
      </c>
      <c r="W45" s="26">
        <v>18514.998607439131</v>
      </c>
      <c r="X45" s="26">
        <v>14633.437148251012</v>
      </c>
      <c r="Y45" s="26">
        <v>14633.437148251012</v>
      </c>
      <c r="Z45" s="58">
        <v>14633.437148251012</v>
      </c>
      <c r="AA45" s="63">
        <f>SUM(L45:Z45)</f>
        <v>260131.82517275005</v>
      </c>
      <c r="AB45" s="8"/>
    </row>
    <row r="46" spans="1:28" ht="16.5" customHeight="1" x14ac:dyDescent="0.25">
      <c r="A46" s="29" t="s">
        <v>31</v>
      </c>
      <c r="B46" s="30" t="s">
        <v>30</v>
      </c>
      <c r="C46" s="79">
        <v>0</v>
      </c>
      <c r="D46" s="25">
        <v>0</v>
      </c>
      <c r="E46" s="6">
        <f>IFERROR((D46-C46)/C46,0)</f>
        <v>0</v>
      </c>
      <c r="F46" s="94"/>
      <c r="G46" s="28">
        <v>0</v>
      </c>
      <c r="H46" s="26">
        <v>0</v>
      </c>
      <c r="I46" s="26">
        <v>0</v>
      </c>
      <c r="J46" s="26">
        <v>0</v>
      </c>
      <c r="K46" s="72">
        <f>SUM(G46:J46)</f>
        <v>0</v>
      </c>
      <c r="L46" s="28">
        <v>0</v>
      </c>
      <c r="M46" s="26">
        <v>0</v>
      </c>
      <c r="N46" s="26">
        <v>0</v>
      </c>
      <c r="O46" s="58">
        <v>0</v>
      </c>
      <c r="P46" s="28">
        <v>0</v>
      </c>
      <c r="Q46" s="26">
        <v>0</v>
      </c>
      <c r="R46" s="26">
        <v>0</v>
      </c>
      <c r="S46" s="26">
        <v>0</v>
      </c>
      <c r="T46" s="70">
        <v>0</v>
      </c>
      <c r="U46" s="57">
        <v>0</v>
      </c>
      <c r="V46" s="28">
        <v>0</v>
      </c>
      <c r="W46" s="26">
        <v>0</v>
      </c>
      <c r="X46" s="26">
        <v>0</v>
      </c>
      <c r="Y46" s="26">
        <v>0</v>
      </c>
      <c r="Z46" s="58">
        <v>0</v>
      </c>
      <c r="AA46" s="63">
        <f>SUM(L46:Z46)</f>
        <v>0</v>
      </c>
      <c r="AB46" s="8"/>
    </row>
    <row r="47" spans="1:28" ht="16.5" customHeight="1" x14ac:dyDescent="0.25">
      <c r="A47" s="29" t="s">
        <v>33</v>
      </c>
      <c r="B47" s="30" t="s">
        <v>32</v>
      </c>
      <c r="C47" s="79">
        <v>429593.85111462424</v>
      </c>
      <c r="D47" s="25">
        <v>428893.65111462423</v>
      </c>
      <c r="E47" s="51">
        <f>IFERROR((D47-C47)/C47,0)</f>
        <v>-1.6299115971592068E-3</v>
      </c>
      <c r="F47" s="95"/>
      <c r="G47" s="28">
        <v>102048.23407179868</v>
      </c>
      <c r="H47" s="26">
        <v>113722.84491671149</v>
      </c>
      <c r="I47" s="26">
        <v>107068.95686666996</v>
      </c>
      <c r="J47" s="26">
        <v>106053.61525944409</v>
      </c>
      <c r="K47" s="72">
        <f>SUM(G47:J47)</f>
        <v>428893.65111462423</v>
      </c>
      <c r="L47" s="28">
        <v>30247.487674453885</v>
      </c>
      <c r="M47" s="26">
        <v>30247.487674453885</v>
      </c>
      <c r="N47" s="26">
        <v>30247.487674453885</v>
      </c>
      <c r="O47" s="58">
        <v>30247.487674453885</v>
      </c>
      <c r="P47" s="28">
        <v>27927.404193372047</v>
      </c>
      <c r="Q47" s="26">
        <v>27927.404193372047</v>
      </c>
      <c r="R47" s="26">
        <v>27927.404193372047</v>
      </c>
      <c r="S47" s="26">
        <v>27927.404193372047</v>
      </c>
      <c r="T47" s="70">
        <v>1335.1493625525188</v>
      </c>
      <c r="U47" s="57">
        <v>55221.913313907717</v>
      </c>
      <c r="V47" s="28">
        <v>27927.404193372047</v>
      </c>
      <c r="W47" s="26">
        <v>27927.404193372047</v>
      </c>
      <c r="X47" s="26">
        <v>27927.404193372047</v>
      </c>
      <c r="Y47" s="26">
        <v>27927.404193372047</v>
      </c>
      <c r="Z47" s="58">
        <v>27927.404193372047</v>
      </c>
      <c r="AA47" s="63">
        <f>SUM(L47:Z47)</f>
        <v>428893.65111462428</v>
      </c>
      <c r="AB47" s="8"/>
    </row>
    <row r="48" spans="1:28" ht="15.75" thickBot="1" x14ac:dyDescent="0.3">
      <c r="A48" s="31" t="s">
        <v>76</v>
      </c>
      <c r="B48" s="32" t="s">
        <v>77</v>
      </c>
      <c r="C48" s="32">
        <f t="shared" ref="C48:D48" si="6">SUBTOTAL(9,C43:C47)</f>
        <v>683792.59365579532</v>
      </c>
      <c r="D48" s="32">
        <f t="shared" si="6"/>
        <v>689025.47628737427</v>
      </c>
      <c r="E48" s="39">
        <f>IFERROR((D48-C48)/C48,0)</f>
        <v>7.6527337092116192E-3</v>
      </c>
      <c r="F48" s="35"/>
      <c r="G48" s="31">
        <f t="shared" ref="G48:AA48" si="7">SUBTOTAL(9,G43:G47)</f>
        <v>163218.54749897646</v>
      </c>
      <c r="H48" s="32">
        <f t="shared" si="7"/>
        <v>178527.09209283261</v>
      </c>
      <c r="I48" s="32">
        <f t="shared" si="7"/>
        <v>171873.2040427911</v>
      </c>
      <c r="J48" s="32">
        <f t="shared" si="7"/>
        <v>175406.63265277405</v>
      </c>
      <c r="K48" s="35">
        <f t="shared" si="7"/>
        <v>689025.47628737427</v>
      </c>
      <c r="L48" s="31">
        <f t="shared" si="7"/>
        <v>56263.792545140706</v>
      </c>
      <c r="M48" s="32">
        <f t="shared" si="7"/>
        <v>56263.792545140706</v>
      </c>
      <c r="N48" s="32">
        <f t="shared" si="7"/>
        <v>56263.792545140706</v>
      </c>
      <c r="O48" s="35">
        <f t="shared" si="7"/>
        <v>44633.273447337502</v>
      </c>
      <c r="P48" s="31">
        <f t="shared" si="7"/>
        <v>47412.793165608207</v>
      </c>
      <c r="Q48" s="32">
        <f t="shared" si="7"/>
        <v>47412.793165608207</v>
      </c>
      <c r="R48" s="32">
        <f t="shared" si="7"/>
        <v>47412.793165608207</v>
      </c>
      <c r="S48" s="32">
        <f t="shared" si="7"/>
        <v>47412.793165608207</v>
      </c>
      <c r="T48" s="34">
        <f t="shared" si="7"/>
        <v>1335.1493625525188</v>
      </c>
      <c r="U48" s="35">
        <f t="shared" si="7"/>
        <v>63076.783188340676</v>
      </c>
      <c r="V48" s="31">
        <f t="shared" si="7"/>
        <v>47412.793165608207</v>
      </c>
      <c r="W48" s="32">
        <f t="shared" si="7"/>
        <v>46442.402800811178</v>
      </c>
      <c r="X48" s="32">
        <f t="shared" si="7"/>
        <v>42560.841341623061</v>
      </c>
      <c r="Y48" s="32">
        <f t="shared" si="7"/>
        <v>42560.841341623061</v>
      </c>
      <c r="Z48" s="35">
        <f t="shared" si="7"/>
        <v>42560.841341623061</v>
      </c>
      <c r="AA48" s="64">
        <f t="shared" si="7"/>
        <v>689025.47628737427</v>
      </c>
      <c r="AB48" s="8"/>
    </row>
    <row r="49" spans="1:28" s="46" customFormat="1" ht="15.75" thickBot="1" x14ac:dyDescent="0.3">
      <c r="A49" s="40"/>
      <c r="B49" s="41" t="s">
        <v>78</v>
      </c>
      <c r="C49" s="42">
        <f>SUBTOTAL(9,C27:C48)</f>
        <v>6611461.7159535447</v>
      </c>
      <c r="D49" s="42">
        <f>SUBTOTAL(9,D27:D48)</f>
        <v>6798154.6209799778</v>
      </c>
      <c r="E49" s="43">
        <f>IFERROR((D49-C49)/C49,0)</f>
        <v>2.8237765421213982E-2</v>
      </c>
      <c r="F49" s="45"/>
      <c r="G49" s="40">
        <f t="shared" ref="G49:AA49" si="8">SUBTOTAL(9,G27:G48)</f>
        <v>1790227.0354643881</v>
      </c>
      <c r="H49" s="42">
        <f t="shared" si="8"/>
        <v>2105424.6170099871</v>
      </c>
      <c r="I49" s="42">
        <f t="shared" si="8"/>
        <v>1528531.8588766295</v>
      </c>
      <c r="J49" s="42">
        <f t="shared" si="8"/>
        <v>1373971.1096289731</v>
      </c>
      <c r="K49" s="45">
        <f t="shared" si="8"/>
        <v>6798154.6209799778</v>
      </c>
      <c r="L49" s="40">
        <f t="shared" si="8"/>
        <v>680739.22513874748</v>
      </c>
      <c r="M49" s="42">
        <f t="shared" si="8"/>
        <v>584722.77147972723</v>
      </c>
      <c r="N49" s="42">
        <f t="shared" si="8"/>
        <v>593866.36412375723</v>
      </c>
      <c r="O49" s="45">
        <f t="shared" si="8"/>
        <v>294608.75715583499</v>
      </c>
      <c r="P49" s="40">
        <f t="shared" si="8"/>
        <v>425620.8681000871</v>
      </c>
      <c r="Q49" s="42">
        <f t="shared" si="8"/>
        <v>551366.45969462884</v>
      </c>
      <c r="R49" s="42">
        <f t="shared" si="8"/>
        <v>503685.75566727918</v>
      </c>
      <c r="S49" s="42">
        <f t="shared" si="8"/>
        <v>708599.56672184565</v>
      </c>
      <c r="T49" s="44">
        <f t="shared" si="8"/>
        <v>45164.836285714286</v>
      </c>
      <c r="U49" s="45">
        <f t="shared" si="8"/>
        <v>462639.36633149104</v>
      </c>
      <c r="V49" s="40">
        <f t="shared" si="8"/>
        <v>451652.43849818833</v>
      </c>
      <c r="W49" s="42">
        <f t="shared" si="8"/>
        <v>357331.16761757311</v>
      </c>
      <c r="X49" s="42">
        <f t="shared" si="8"/>
        <v>379385.82387161901</v>
      </c>
      <c r="Y49" s="42">
        <f t="shared" si="8"/>
        <v>379385.56779837213</v>
      </c>
      <c r="Z49" s="45">
        <f t="shared" si="8"/>
        <v>379385.65249511256</v>
      </c>
      <c r="AA49" s="65">
        <f t="shared" si="8"/>
        <v>6798154.6209799787</v>
      </c>
    </row>
    <row r="50" spans="1:28" ht="15.75" thickBot="1" x14ac:dyDescent="0.3">
      <c r="A50" s="29"/>
      <c r="B50" s="30" t="s">
        <v>79</v>
      </c>
      <c r="C50" s="79"/>
      <c r="D50" s="25"/>
      <c r="E50" s="27"/>
      <c r="F50" s="57"/>
      <c r="G50" s="28"/>
      <c r="H50" s="27"/>
      <c r="I50" s="27"/>
      <c r="J50" s="27"/>
      <c r="K50" s="72"/>
      <c r="L50" s="28"/>
      <c r="M50" s="27"/>
      <c r="N50" s="27"/>
      <c r="O50" s="57"/>
      <c r="P50" s="28"/>
      <c r="Q50" s="27"/>
      <c r="R50" s="27"/>
      <c r="S50" s="27"/>
      <c r="T50" s="69"/>
      <c r="U50" s="61"/>
      <c r="V50" s="59"/>
      <c r="W50" s="60"/>
      <c r="X50" s="60"/>
      <c r="Y50" s="60"/>
      <c r="Z50" s="61"/>
      <c r="AA50" s="63"/>
      <c r="AB50" s="8"/>
    </row>
    <row r="51" spans="1:28" s="46" customFormat="1" ht="15.75" thickBot="1" x14ac:dyDescent="0.3">
      <c r="A51" s="40"/>
      <c r="B51" s="41" t="s">
        <v>80</v>
      </c>
      <c r="C51" s="42">
        <f>SUBTOTAL(9,C27:C50)</f>
        <v>6611461.7159535447</v>
      </c>
      <c r="D51" s="42">
        <f>SUBTOTAL(9,D27:D50)</f>
        <v>6798154.6209799778</v>
      </c>
      <c r="E51" s="43">
        <f>IFERROR((D51-C51)/C51,0)</f>
        <v>2.8237765421213982E-2</v>
      </c>
      <c r="F51" s="45"/>
      <c r="G51" s="40">
        <f t="shared" ref="G51:AA51" si="9">SUBTOTAL(9,G27:G50)</f>
        <v>1790227.0354643881</v>
      </c>
      <c r="H51" s="42">
        <f t="shared" si="9"/>
        <v>2105424.6170099871</v>
      </c>
      <c r="I51" s="42">
        <f t="shared" si="9"/>
        <v>1528531.8588766295</v>
      </c>
      <c r="J51" s="42">
        <f t="shared" si="9"/>
        <v>1373971.1096289731</v>
      </c>
      <c r="K51" s="45">
        <f t="shared" si="9"/>
        <v>6798154.6209799778</v>
      </c>
      <c r="L51" s="40">
        <f t="shared" si="9"/>
        <v>680739.22513874748</v>
      </c>
      <c r="M51" s="42">
        <f t="shared" si="9"/>
        <v>584722.77147972723</v>
      </c>
      <c r="N51" s="42">
        <f t="shared" si="9"/>
        <v>593866.36412375723</v>
      </c>
      <c r="O51" s="45">
        <f t="shared" si="9"/>
        <v>294608.75715583499</v>
      </c>
      <c r="P51" s="40">
        <f t="shared" si="9"/>
        <v>425620.8681000871</v>
      </c>
      <c r="Q51" s="42">
        <f t="shared" si="9"/>
        <v>551366.45969462884</v>
      </c>
      <c r="R51" s="42">
        <f t="shared" si="9"/>
        <v>503685.75566727918</v>
      </c>
      <c r="S51" s="42">
        <f t="shared" si="9"/>
        <v>708599.56672184565</v>
      </c>
      <c r="T51" s="44">
        <f t="shared" si="9"/>
        <v>45164.836285714286</v>
      </c>
      <c r="U51" s="45">
        <f t="shared" si="9"/>
        <v>462639.36633149104</v>
      </c>
      <c r="V51" s="40">
        <f t="shared" si="9"/>
        <v>451652.43849818833</v>
      </c>
      <c r="W51" s="42">
        <f t="shared" si="9"/>
        <v>357331.16761757311</v>
      </c>
      <c r="X51" s="42">
        <f t="shared" si="9"/>
        <v>379385.82387161901</v>
      </c>
      <c r="Y51" s="42">
        <f t="shared" si="9"/>
        <v>379385.56779837213</v>
      </c>
      <c r="Z51" s="45">
        <f t="shared" si="9"/>
        <v>379385.65249511256</v>
      </c>
      <c r="AA51" s="65">
        <f t="shared" si="9"/>
        <v>6798154.6209799787</v>
      </c>
    </row>
    <row r="52" spans="1:28" hidden="1" x14ac:dyDescent="0.25">
      <c r="F52" s="4"/>
    </row>
    <row r="53" spans="1:28" hidden="1" x14ac:dyDescent="0.25">
      <c r="D53" s="3">
        <f>D51-C51</f>
        <v>186692.90502643306</v>
      </c>
      <c r="F53" s="4"/>
    </row>
    <row r="54" spans="1:28" hidden="1" x14ac:dyDescent="0.25">
      <c r="C54" s="53" t="s">
        <v>81</v>
      </c>
      <c r="D54" s="53" t="s">
        <v>82</v>
      </c>
      <c r="E54" s="53" t="s">
        <v>83</v>
      </c>
    </row>
    <row r="55" spans="1:28" hidden="1" x14ac:dyDescent="0.25">
      <c r="B55" s="3" t="s">
        <v>84</v>
      </c>
      <c r="C55" s="3">
        <v>2622831.9307893678</v>
      </c>
      <c r="D55" s="3">
        <v>2400298.4411300998</v>
      </c>
      <c r="E55" s="3">
        <f>C55-D55</f>
        <v>222533.48965926794</v>
      </c>
      <c r="F55" s="54" t="s">
        <v>85</v>
      </c>
    </row>
    <row r="56" spans="1:28" hidden="1" x14ac:dyDescent="0.25">
      <c r="B56" s="3" t="s">
        <v>86</v>
      </c>
      <c r="C56" s="3">
        <v>575699.99317225034</v>
      </c>
      <c r="D56" s="3">
        <v>575700</v>
      </c>
      <c r="E56" s="3">
        <f t="shared" ref="E56:E71" si="10">C56-D56</f>
        <v>-6.8277496611699462E-3</v>
      </c>
    </row>
    <row r="57" spans="1:28" hidden="1" x14ac:dyDescent="0.25">
      <c r="B57" s="3" t="s">
        <v>87</v>
      </c>
      <c r="C57" s="3">
        <v>531895.08015220508</v>
      </c>
      <c r="D57" s="3">
        <v>656099.70615451934</v>
      </c>
      <c r="E57" s="3">
        <f t="shared" si="10"/>
        <v>-124204.62600231427</v>
      </c>
      <c r="F57" s="3" t="s">
        <v>88</v>
      </c>
    </row>
    <row r="58" spans="1:28" hidden="1" x14ac:dyDescent="0.25">
      <c r="B58" s="3" t="s">
        <v>89</v>
      </c>
      <c r="C58" s="3">
        <v>578436.97152611078</v>
      </c>
      <c r="D58" s="3">
        <v>578437.44000000006</v>
      </c>
      <c r="E58" s="3">
        <f t="shared" si="10"/>
        <v>-0.46847388928290457</v>
      </c>
    </row>
    <row r="59" spans="1:28" hidden="1" x14ac:dyDescent="0.25">
      <c r="B59" s="3" t="s">
        <v>43</v>
      </c>
      <c r="C59" s="3">
        <v>200000</v>
      </c>
      <c r="D59" s="3">
        <v>302396.82920192939</v>
      </c>
      <c r="E59" s="55">
        <f t="shared" si="10"/>
        <v>-102396.82920192939</v>
      </c>
      <c r="G59" s="3" t="s">
        <v>90</v>
      </c>
    </row>
    <row r="60" spans="1:28" s="3" customFormat="1" hidden="1" x14ac:dyDescent="0.25">
      <c r="A60" s="9"/>
      <c r="B60" s="3" t="s">
        <v>91</v>
      </c>
      <c r="C60" s="3">
        <v>200000.15753189617</v>
      </c>
      <c r="D60" s="3">
        <v>206380.37554290902</v>
      </c>
      <c r="E60" s="55">
        <f t="shared" si="10"/>
        <v>-6380.2180110128538</v>
      </c>
      <c r="G60" s="3" t="s">
        <v>90</v>
      </c>
      <c r="M60" s="9"/>
      <c r="N60" s="9"/>
      <c r="O60" s="9"/>
      <c r="P60" s="9"/>
      <c r="Q60" s="9"/>
      <c r="R60" s="9"/>
      <c r="S60" s="9"/>
      <c r="T60" s="9"/>
      <c r="U60" s="9"/>
      <c r="V60" s="9"/>
      <c r="W60" s="52"/>
      <c r="X60" s="9"/>
      <c r="Y60" s="9"/>
      <c r="Z60" s="9"/>
      <c r="AA60" s="9"/>
    </row>
    <row r="61" spans="1:28" s="3" customFormat="1" hidden="1" x14ac:dyDescent="0.25">
      <c r="A61" s="9"/>
      <c r="B61" s="3" t="s">
        <v>45</v>
      </c>
      <c r="C61" s="3">
        <v>200000.17441114274</v>
      </c>
      <c r="D61" s="3">
        <v>215523.96818693905</v>
      </c>
      <c r="E61" s="55">
        <f t="shared" si="10"/>
        <v>-15523.793775796308</v>
      </c>
      <c r="G61" s="3" t="s">
        <v>90</v>
      </c>
      <c r="M61" s="9"/>
      <c r="N61" s="9"/>
      <c r="O61" s="9"/>
      <c r="P61" s="9"/>
      <c r="Q61" s="9"/>
      <c r="R61" s="9"/>
      <c r="S61" s="9"/>
      <c r="T61" s="9"/>
      <c r="U61" s="9"/>
      <c r="V61" s="9"/>
      <c r="W61" s="52"/>
      <c r="X61" s="9"/>
      <c r="Y61" s="9"/>
      <c r="Z61" s="9"/>
      <c r="AA61" s="9"/>
    </row>
    <row r="62" spans="1:28" s="3" customFormat="1" hidden="1" x14ac:dyDescent="0.25">
      <c r="A62" s="9"/>
      <c r="B62" s="3" t="s">
        <v>47</v>
      </c>
      <c r="C62" s="3">
        <v>199999.89230769232</v>
      </c>
      <c r="D62" s="3">
        <v>210759.77271657676</v>
      </c>
      <c r="E62" s="55">
        <f t="shared" si="10"/>
        <v>-10759.880408884434</v>
      </c>
      <c r="G62" s="3" t="s">
        <v>90</v>
      </c>
      <c r="M62" s="9"/>
      <c r="N62" s="9"/>
      <c r="O62" s="9"/>
      <c r="P62" s="9"/>
      <c r="Q62" s="9"/>
      <c r="R62" s="9"/>
      <c r="S62" s="9"/>
      <c r="T62" s="9"/>
      <c r="U62" s="9"/>
      <c r="V62" s="9"/>
      <c r="W62" s="52"/>
      <c r="X62" s="9"/>
      <c r="Y62" s="9"/>
      <c r="Z62" s="9"/>
      <c r="AA62" s="9"/>
    </row>
    <row r="63" spans="1:28" s="3" customFormat="1" hidden="1" x14ac:dyDescent="0.25">
      <c r="A63" s="9"/>
      <c r="B63" s="3" t="s">
        <v>49</v>
      </c>
      <c r="C63" s="3">
        <v>200000</v>
      </c>
      <c r="D63" s="3">
        <v>189999.74544</v>
      </c>
      <c r="E63" s="3">
        <f t="shared" si="10"/>
        <v>10000.254560000001</v>
      </c>
      <c r="F63" s="3" t="s">
        <v>92</v>
      </c>
      <c r="M63" s="9"/>
      <c r="N63" s="9"/>
      <c r="O63" s="9"/>
      <c r="P63" s="9"/>
      <c r="Q63" s="9"/>
      <c r="R63" s="9"/>
      <c r="S63" s="9"/>
      <c r="T63" s="9"/>
      <c r="U63" s="9"/>
      <c r="V63" s="9"/>
      <c r="W63" s="52"/>
      <c r="X63" s="9"/>
      <c r="Y63" s="9"/>
      <c r="Z63" s="9"/>
      <c r="AA63" s="9"/>
    </row>
    <row r="64" spans="1:28" s="3" customFormat="1" hidden="1" x14ac:dyDescent="0.25">
      <c r="A64" s="9"/>
      <c r="B64" s="3" t="s">
        <v>50</v>
      </c>
      <c r="C64" s="3">
        <v>199999.92084210529</v>
      </c>
      <c r="D64" s="3">
        <v>237000.13537456625</v>
      </c>
      <c r="E64" s="55">
        <f t="shared" si="10"/>
        <v>-37000.214532460959</v>
      </c>
      <c r="G64" s="3" t="s">
        <v>90</v>
      </c>
      <c r="M64" s="9"/>
      <c r="N64" s="9"/>
      <c r="O64" s="9"/>
      <c r="P64" s="9"/>
      <c r="Q64" s="9"/>
      <c r="R64" s="9"/>
      <c r="S64" s="9"/>
      <c r="T64" s="9"/>
      <c r="U64" s="9"/>
      <c r="V64" s="9"/>
      <c r="W64" s="52"/>
      <c r="X64" s="9"/>
      <c r="Y64" s="9"/>
      <c r="Z64" s="9"/>
      <c r="AA64" s="9"/>
    </row>
    <row r="65" spans="1:27" s="3" customFormat="1" hidden="1" x14ac:dyDescent="0.25">
      <c r="A65" s="9"/>
      <c r="B65" s="3" t="s">
        <v>93</v>
      </c>
      <c r="C65" s="3">
        <v>200000.17204869172</v>
      </c>
      <c r="D65" s="3">
        <v>237680.44946734956</v>
      </c>
      <c r="E65" s="55">
        <f t="shared" si="10"/>
        <v>-37680.277418657846</v>
      </c>
      <c r="G65" s="3" t="s">
        <v>90</v>
      </c>
      <c r="M65" s="9"/>
      <c r="N65" s="9"/>
      <c r="O65" s="9"/>
      <c r="P65" s="9"/>
      <c r="Q65" s="9"/>
      <c r="R65" s="9"/>
      <c r="S65" s="9"/>
      <c r="T65" s="9"/>
      <c r="U65" s="9"/>
      <c r="V65" s="9"/>
      <c r="W65" s="52"/>
      <c r="X65" s="9"/>
      <c r="Y65" s="9"/>
      <c r="Z65" s="9"/>
      <c r="AA65" s="9"/>
    </row>
    <row r="66" spans="1:27" s="3" customFormat="1" hidden="1" x14ac:dyDescent="0.25">
      <c r="A66" s="9"/>
      <c r="B66" s="3" t="s">
        <v>51</v>
      </c>
      <c r="C66" s="3">
        <v>50000</v>
      </c>
      <c r="D66" s="3">
        <v>0</v>
      </c>
      <c r="E66" s="55">
        <f t="shared" si="10"/>
        <v>50000</v>
      </c>
      <c r="M66" s="9"/>
      <c r="N66" s="9"/>
      <c r="O66" s="9"/>
      <c r="P66" s="9"/>
      <c r="Q66" s="9"/>
      <c r="R66" s="9"/>
      <c r="S66" s="9"/>
      <c r="T66" s="9"/>
      <c r="U66" s="9"/>
      <c r="V66" s="9"/>
      <c r="W66" s="52"/>
      <c r="X66" s="9"/>
      <c r="Y66" s="9"/>
      <c r="Z66" s="9"/>
      <c r="AA66" s="9"/>
    </row>
    <row r="67" spans="1:27" s="3" customFormat="1" hidden="1" x14ac:dyDescent="0.25">
      <c r="A67" s="9"/>
      <c r="B67" s="3" t="s">
        <v>53</v>
      </c>
      <c r="C67" s="3">
        <v>200000</v>
      </c>
      <c r="D67" s="3">
        <v>237334.96909999999</v>
      </c>
      <c r="E67" s="55">
        <f t="shared" si="10"/>
        <v>-37334.969099999988</v>
      </c>
      <c r="G67" s="3" t="s">
        <v>90</v>
      </c>
      <c r="M67" s="9"/>
      <c r="N67" s="9"/>
      <c r="O67" s="9"/>
      <c r="P67" s="9"/>
      <c r="Q67" s="9"/>
      <c r="R67" s="9"/>
      <c r="S67" s="9"/>
      <c r="T67" s="9"/>
      <c r="U67" s="9"/>
      <c r="V67" s="9"/>
      <c r="W67" s="52"/>
      <c r="X67" s="9"/>
      <c r="Y67" s="9"/>
      <c r="Z67" s="9"/>
      <c r="AA67" s="9"/>
    </row>
    <row r="68" spans="1:27" s="3" customFormat="1" hidden="1" x14ac:dyDescent="0.25">
      <c r="A68" s="9"/>
      <c r="B68" s="3" t="s">
        <v>54</v>
      </c>
      <c r="C68" s="3">
        <v>50000</v>
      </c>
      <c r="D68" s="3">
        <v>150000</v>
      </c>
      <c r="E68" s="55">
        <f t="shared" si="10"/>
        <v>-100000</v>
      </c>
      <c r="G68" s="3" t="s">
        <v>94</v>
      </c>
      <c r="M68" s="9"/>
      <c r="N68" s="9"/>
      <c r="O68" s="9"/>
      <c r="P68" s="9"/>
      <c r="Q68" s="9"/>
      <c r="R68" s="9"/>
      <c r="S68" s="9"/>
      <c r="T68" s="9"/>
      <c r="U68" s="9"/>
      <c r="V68" s="9"/>
      <c r="W68" s="52"/>
      <c r="X68" s="9"/>
      <c r="Y68" s="9"/>
      <c r="Z68" s="9"/>
      <c r="AA68" s="9"/>
    </row>
    <row r="69" spans="1:27" s="3" customFormat="1" hidden="1" x14ac:dyDescent="0.25">
      <c r="A69" s="9"/>
      <c r="B69" s="3" t="s">
        <v>55</v>
      </c>
      <c r="C69" s="3">
        <v>196681.94985074305</v>
      </c>
      <c r="D69" s="3">
        <v>199999.86337650649</v>
      </c>
      <c r="E69" s="3">
        <f t="shared" si="10"/>
        <v>-3317.9135257634334</v>
      </c>
      <c r="M69" s="9"/>
      <c r="N69" s="9"/>
      <c r="O69" s="9"/>
      <c r="P69" s="9"/>
      <c r="Q69" s="9"/>
      <c r="R69" s="9"/>
      <c r="S69" s="9"/>
      <c r="T69" s="9"/>
      <c r="U69" s="9"/>
      <c r="V69" s="9"/>
      <c r="W69" s="52"/>
      <c r="X69" s="9"/>
      <c r="Y69" s="9"/>
      <c r="Z69" s="9"/>
      <c r="AA69" s="9"/>
    </row>
    <row r="70" spans="1:27" s="3" customFormat="1" hidden="1" x14ac:dyDescent="0.25">
      <c r="A70" s="9"/>
      <c r="B70" s="9" t="s">
        <v>56</v>
      </c>
      <c r="C70" s="3">
        <v>205915.37450000001</v>
      </c>
      <c r="D70" s="3">
        <v>199999.60730325963</v>
      </c>
      <c r="E70" s="3">
        <f t="shared" si="10"/>
        <v>5915.767196740373</v>
      </c>
      <c r="M70" s="9"/>
      <c r="N70" s="9"/>
      <c r="O70" s="9"/>
      <c r="P70" s="9"/>
      <c r="Q70" s="9"/>
      <c r="R70" s="9"/>
      <c r="S70" s="9"/>
      <c r="T70" s="9"/>
      <c r="U70" s="9"/>
      <c r="V70" s="9"/>
      <c r="W70" s="52"/>
      <c r="X70" s="9"/>
      <c r="Y70" s="9"/>
      <c r="Z70" s="9"/>
      <c r="AA70" s="9"/>
    </row>
    <row r="71" spans="1:27" s="3" customFormat="1" hidden="1" x14ac:dyDescent="0.25">
      <c r="A71" s="9"/>
      <c r="B71" s="3" t="s">
        <v>57</v>
      </c>
      <c r="C71" s="3">
        <v>200000.09882133984</v>
      </c>
      <c r="D71" s="3">
        <v>199999.69199999998</v>
      </c>
      <c r="E71" s="3">
        <f t="shared" si="10"/>
        <v>0.40682133985683322</v>
      </c>
      <c r="M71" s="9"/>
      <c r="N71" s="9"/>
      <c r="O71" s="9"/>
      <c r="P71" s="9"/>
      <c r="Q71" s="9"/>
      <c r="R71" s="9"/>
      <c r="S71" s="9"/>
      <c r="T71" s="9"/>
      <c r="U71" s="9"/>
      <c r="V71" s="9"/>
      <c r="W71" s="52"/>
      <c r="X71" s="9"/>
      <c r="Y71" s="9"/>
      <c r="Z71" s="9"/>
      <c r="AA71" s="9"/>
    </row>
    <row r="72" spans="1:27" s="3" customFormat="1" hidden="1" x14ac:dyDescent="0.25">
      <c r="A72" s="9"/>
      <c r="B72" s="9"/>
      <c r="C72" s="3">
        <f>SUM(C55:C71)</f>
        <v>6611461.7159535456</v>
      </c>
      <c r="D72" s="3">
        <f>SUM(D55:D71)</f>
        <v>6797610.9949946562</v>
      </c>
      <c r="E72" s="3">
        <f>SUM(E55:E71)</f>
        <v>-186149.27904111025</v>
      </c>
      <c r="M72" s="9"/>
      <c r="N72" s="9"/>
      <c r="O72" s="9"/>
      <c r="P72" s="9"/>
      <c r="Q72" s="9"/>
      <c r="R72" s="9"/>
      <c r="S72" s="9"/>
      <c r="T72" s="9"/>
      <c r="U72" s="9"/>
      <c r="V72" s="9"/>
      <c r="W72" s="52"/>
      <c r="X72" s="9"/>
      <c r="Y72" s="9"/>
      <c r="Z72" s="9"/>
      <c r="AA72" s="9"/>
    </row>
    <row r="73" spans="1:27" hidden="1" x14ac:dyDescent="0.25"/>
    <row r="74" spans="1:27" hidden="1" x14ac:dyDescent="0.25"/>
  </sheetData>
  <mergeCells count="8">
    <mergeCell ref="F45:F47"/>
    <mergeCell ref="L25:O25"/>
    <mergeCell ref="P25:U25"/>
    <mergeCell ref="V25:AA25"/>
    <mergeCell ref="G25:K25"/>
    <mergeCell ref="A25:F25"/>
    <mergeCell ref="F35:F36"/>
    <mergeCell ref="F29:F31"/>
  </mergeCells>
  <pageMargins left="0.70866141732283472" right="0.70866141732283472" top="0.74803149606299213" bottom="0.74803149606299213" header="0.31496062992125984" footer="0.31496062992125984"/>
  <pageSetup paperSize="9" scale="81" fitToWidth="3" fitToHeight="3" orientation="landscape" r:id="rId1"/>
  <colBreaks count="2" manualBreakCount="2">
    <brk id="15" max="57" man="1"/>
    <brk id="21" max="5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Total Budget</vt:lpstr>
      <vt:lpstr>'Total Budget'!Print_Area</vt:lpstr>
      <vt:lpstr>'Total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Christiaanse</dc:creator>
  <cp:lastModifiedBy>Harrie Dijkstra</cp:lastModifiedBy>
  <cp:lastPrinted>2021-11-01T11:25:43Z</cp:lastPrinted>
  <dcterms:created xsi:type="dcterms:W3CDTF">2021-11-01T09:35:11Z</dcterms:created>
  <dcterms:modified xsi:type="dcterms:W3CDTF">2021-11-01T16:27:14Z</dcterms:modified>
</cp:coreProperties>
</file>