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13.xml" ContentType="application/vnd.openxmlformats-officedocument.drawing+xml"/>
  <Override PartName="/xl/drawings/drawing1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https://nimddenhaag.sharepoint.com/sites/GrantsManagement/Shared Documents/02. Power of Dialogue/6. Planning/5. Annual Plan 2025/"/>
    </mc:Choice>
  </mc:AlternateContent>
  <xr:revisionPtr revIDLastSave="41" documentId="11_4AE848E0376EBFE75032FA1AD432E46C613C9D2E" xr6:coauthVersionLast="47" xr6:coauthVersionMax="47" xr10:uidLastSave="{9E3F435C-92C0-432E-B22F-436E1B6E2B1F}"/>
  <bookViews>
    <workbookView xWindow="-110" yWindow="490" windowWidth="19420" windowHeight="9700" firstSheet="4" activeTab="4" xr2:uid="{00000000-000D-0000-FFFF-FFFF00000000}"/>
  </bookViews>
  <sheets>
    <sheet name="Overall" sheetId="3" r:id="rId1"/>
    <sheet name="Mali" sheetId="4" r:id="rId2"/>
    <sheet name="Burkina Faso" sheetId="2" r:id="rId3"/>
    <sheet name="Niger" sheetId="5" r:id="rId4"/>
    <sheet name="Senegal" sheetId="7" r:id="rId5"/>
    <sheet name="Tunisia" sheetId="8" r:id="rId6"/>
    <sheet name="Jordan" sheetId="9" r:id="rId7"/>
    <sheet name="Iraq" sheetId="10" r:id="rId8"/>
    <sheet name="Uganda" sheetId="11" r:id="rId9"/>
    <sheet name="Kenya" sheetId="12" r:id="rId10"/>
    <sheet name="Ethiopia" sheetId="13" r:id="rId11"/>
    <sheet name="Mozambique" sheetId="14" r:id="rId12"/>
    <sheet name="Guatemala" sheetId="15" r:id="rId13"/>
    <sheet name="Colombia" sheetId="16" r:id="rId14"/>
    <sheet name="Myanmar" sheetId="17"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Probability" localSheetId="13">#REF!</definedName>
    <definedName name="Probability">[2]Ratings!$B$5:$B$9</definedName>
    <definedName name="Severity" localSheetId="13">#REF!</definedName>
    <definedName name="Severity">[2]Ratings!$B$12:$B$16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1" i="17" l="1"/>
  <c r="K20" i="17"/>
  <c r="K19" i="17"/>
  <c r="K18" i="17"/>
  <c r="B18" i="17"/>
  <c r="K17" i="17"/>
  <c r="B17" i="17"/>
  <c r="K16" i="17"/>
  <c r="B16" i="17"/>
  <c r="K15" i="17"/>
  <c r="K13" i="17"/>
  <c r="K12" i="17"/>
  <c r="K11" i="17"/>
  <c r="B11" i="17"/>
  <c r="K10" i="17"/>
  <c r="B10" i="17"/>
  <c r="K9" i="17"/>
  <c r="K6" i="17"/>
  <c r="K5" i="17"/>
  <c r="K4" i="17"/>
  <c r="L29" i="15" l="1"/>
  <c r="B29" i="15"/>
  <c r="L28" i="15"/>
  <c r="B28" i="15"/>
  <c r="L27" i="15"/>
  <c r="B27" i="15"/>
  <c r="L26" i="15"/>
  <c r="B26" i="15"/>
  <c r="L25" i="15"/>
  <c r="L24" i="15"/>
  <c r="L23" i="15"/>
  <c r="L22" i="15"/>
  <c r="L21" i="15"/>
  <c r="L20" i="15"/>
  <c r="B20" i="15"/>
  <c r="L19" i="15"/>
  <c r="B19" i="15"/>
  <c r="L18" i="15"/>
  <c r="B18" i="15"/>
  <c r="L17" i="15"/>
  <c r="B17" i="15"/>
  <c r="L16" i="15"/>
  <c r="B16" i="15"/>
  <c r="L15" i="15"/>
  <c r="L10" i="15"/>
  <c r="L9" i="15"/>
  <c r="L6" i="15"/>
  <c r="L4" i="15"/>
  <c r="B4" i="15"/>
  <c r="M15" i="13" l="1"/>
  <c r="B15" i="13"/>
  <c r="M14" i="13"/>
  <c r="B14" i="13"/>
  <c r="M13" i="13"/>
  <c r="M12" i="13"/>
  <c r="B12" i="13"/>
  <c r="M11" i="13"/>
  <c r="M10" i="13"/>
  <c r="M9" i="13"/>
  <c r="M7" i="13"/>
  <c r="M6" i="13"/>
  <c r="B6" i="13"/>
  <c r="M5" i="13"/>
  <c r="B5" i="13"/>
  <c r="L17" i="12" l="1"/>
  <c r="L15" i="12"/>
  <c r="B15" i="12"/>
  <c r="L14" i="12"/>
  <c r="L13" i="12"/>
  <c r="L11" i="12"/>
  <c r="L10" i="12"/>
  <c r="L9" i="12"/>
  <c r="L7" i="12"/>
  <c r="B7" i="12"/>
  <c r="L6" i="12"/>
  <c r="L5" i="12"/>
  <c r="L4" i="12"/>
  <c r="J13" i="11" l="1"/>
  <c r="J12" i="11"/>
  <c r="J11" i="11"/>
  <c r="J9" i="11"/>
  <c r="J8" i="11"/>
  <c r="J6" i="11"/>
  <c r="B6" i="11"/>
  <c r="J4" i="11"/>
  <c r="B4" i="11"/>
  <c r="K8" i="10" l="1"/>
  <c r="K16" i="9" l="1"/>
  <c r="B16" i="9"/>
  <c r="K15" i="9"/>
  <c r="B15" i="9"/>
  <c r="K14" i="9"/>
  <c r="K13" i="9"/>
  <c r="K12" i="9"/>
  <c r="K11" i="9"/>
  <c r="K10" i="9"/>
  <c r="K8" i="9"/>
  <c r="K6" i="9"/>
  <c r="B6" i="9"/>
  <c r="K5" i="9"/>
  <c r="B5" i="9"/>
  <c r="K4" i="9"/>
  <c r="B4" i="9"/>
  <c r="K17" i="8" l="1"/>
  <c r="B17" i="8"/>
  <c r="K16" i="8"/>
  <c r="B16" i="8"/>
  <c r="K15" i="8"/>
  <c r="K14" i="8"/>
  <c r="B14" i="8"/>
  <c r="K13" i="8"/>
  <c r="K12" i="8"/>
  <c r="B12" i="8"/>
  <c r="K11" i="8"/>
  <c r="B11" i="8"/>
  <c r="K10" i="8"/>
  <c r="B10" i="8"/>
  <c r="K9" i="8"/>
  <c r="K8" i="8"/>
  <c r="B8" i="8"/>
  <c r="K7" i="8"/>
  <c r="B7" i="8"/>
  <c r="K6" i="8"/>
  <c r="B6" i="8"/>
  <c r="K5" i="8"/>
  <c r="B5" i="8"/>
  <c r="K4" i="8"/>
  <c r="B4" i="8"/>
  <c r="K19" i="7" l="1"/>
  <c r="B19" i="7"/>
  <c r="K18" i="7"/>
  <c r="B18" i="7"/>
  <c r="K17" i="7"/>
  <c r="B17" i="7"/>
  <c r="K16" i="7"/>
  <c r="K15" i="7"/>
  <c r="B15" i="7"/>
  <c r="K14" i="7"/>
  <c r="B14" i="7"/>
  <c r="K13" i="7"/>
  <c r="B13" i="7"/>
  <c r="K12" i="7"/>
  <c r="K11" i="7"/>
  <c r="B11" i="7"/>
  <c r="K10" i="7"/>
  <c r="B10" i="7"/>
  <c r="K9" i="7"/>
  <c r="B9" i="7"/>
  <c r="K8" i="7"/>
  <c r="K6" i="7"/>
  <c r="B6" i="7"/>
  <c r="K5" i="7"/>
  <c r="B5" i="7"/>
  <c r="K4" i="7"/>
  <c r="B4" i="7"/>
  <c r="L20" i="5" l="1"/>
  <c r="L19" i="5"/>
  <c r="L18" i="5"/>
  <c r="L17" i="5"/>
  <c r="L16" i="5"/>
  <c r="L15" i="5"/>
  <c r="L14" i="5"/>
  <c r="L13" i="5"/>
  <c r="L12" i="5"/>
  <c r="L11" i="5"/>
  <c r="L10" i="5"/>
  <c r="L9" i="5"/>
  <c r="L8" i="5"/>
  <c r="L7" i="5"/>
  <c r="L6" i="5"/>
  <c r="L5" i="5"/>
  <c r="L4" i="5"/>
  <c r="K18" i="3" l="1"/>
  <c r="B18" i="3"/>
  <c r="K17" i="3"/>
  <c r="B17" i="3"/>
  <c r="K16" i="3"/>
  <c r="K15" i="3"/>
  <c r="B15" i="3"/>
  <c r="K14" i="3"/>
  <c r="B14" i="3"/>
  <c r="K13" i="3"/>
  <c r="B13" i="3"/>
  <c r="K12" i="3"/>
  <c r="K11" i="3"/>
  <c r="B11" i="3"/>
  <c r="K10" i="3"/>
  <c r="B10" i="3"/>
  <c r="K9" i="3"/>
  <c r="B9" i="3"/>
  <c r="K8" i="3"/>
  <c r="K7" i="3"/>
  <c r="B7" i="3"/>
  <c r="K6" i="3"/>
  <c r="B6" i="3"/>
  <c r="K5" i="3"/>
  <c r="B5" i="3"/>
  <c r="K4" i="3"/>
  <c r="B4" i="3"/>
  <c r="K18" i="2"/>
  <c r="K17" i="2"/>
  <c r="B17" i="2"/>
  <c r="K16" i="2"/>
  <c r="K15" i="2"/>
  <c r="K14" i="2"/>
  <c r="K13" i="2"/>
  <c r="K12" i="2"/>
  <c r="B12" i="2"/>
  <c r="K11" i="2"/>
  <c r="K10" i="2"/>
  <c r="B10" i="2"/>
  <c r="K9" i="2"/>
  <c r="B9" i="2"/>
  <c r="K8" i="2"/>
  <c r="K7" i="2"/>
  <c r="K6" i="2"/>
  <c r="B6" i="2"/>
  <c r="K5" i="2"/>
  <c r="K4" i="2"/>
  <c r="B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tc={E0B40B08-97ED-475D-96BB-F2E60295FD23}</author>
  </authors>
  <commentList>
    <comment ref="C24" authorId="0" shapeId="0" xr:uid="{E0B40B08-97ED-475D-96BB-F2E60295FD23}">
      <text>
        <t xml:space="preserve">[Threaded comment]
Your version of Excel allows you to read this threaded comment; however, any edits to it will get removed if the file is opened in a newer version of Excel. Learn more: https://go.microsoft.com/fwlink/?linkid=870924
Comment:
    Yo aquí lo haría un poco más fuerte en que esto puede "jeopardize civic actors' safety and security"
</t>
      </text>
    </comment>
  </commentList>
</comments>
</file>

<file path=xl/sharedStrings.xml><?xml version="1.0" encoding="utf-8"?>
<sst xmlns="http://schemas.openxmlformats.org/spreadsheetml/2006/main" count="1626" uniqueCount="718">
  <si>
    <t>#</t>
  </si>
  <si>
    <t>Risk</t>
  </si>
  <si>
    <t>Detail</t>
  </si>
  <si>
    <t>Likelihood</t>
  </si>
  <si>
    <t>Impact</t>
  </si>
  <si>
    <t>Action</t>
  </si>
  <si>
    <t>Description</t>
  </si>
  <si>
    <t>Contextual risks</t>
  </si>
  <si>
    <t xml:space="preserve">Fragile safety and security situation </t>
  </si>
  <si>
    <t>Safety and security situation negatively impacting on programme.</t>
  </si>
  <si>
    <t>Highly likely</t>
  </si>
  <si>
    <t>Critical</t>
  </si>
  <si>
    <t>Mitigate</t>
  </si>
  <si>
    <t>Living security plans in place and assessments made and updated. Team culture of active proactive security management</t>
  </si>
  <si>
    <t>1.2</t>
  </si>
  <si>
    <t>Political instability</t>
  </si>
  <si>
    <t>Political crisis directly affects our ability to operate and carry out programme. Political instability may also require us to rethink the political actors targeted by the program.</t>
  </si>
  <si>
    <t>Severe</t>
  </si>
  <si>
    <t>Adaptive programming covers the (temporary) shutdown of our workspace. Teams are prepared to hibernate temporarily, in terms of programming and operations. On a national level, it is necessary to remain flexible in programming in order to adapt to any sudden political changes. In the event of a temporary shutdown, the team is able to carry out day-to-day activities that do not necessarily involve a large number of players.Adaptive programming covers the (temporary) shutdown of our workspace. Teams are prepared to hibernate temporarily, in terms of programming and operations. On a national level, it is necessary to remain flexible in programming in order to adapt to any sudden political changes. In the event of a temporary shutdown, the team is able to carry out day-to-day activities that do not necessarily involve a large number of players.</t>
  </si>
  <si>
    <t xml:space="preserve">Closure of democratic space  </t>
  </si>
  <si>
    <t>Government response to political crises lead to restrictions of citizens’ right to organize, speak out and take action, affecting interventions and space to operate</t>
  </si>
  <si>
    <t xml:space="preserve">Office monitor the context and maintain contact with the headquarters in the Hague, INGO, local CSOs and polical parties. Keep embassies informed. Maintain non-partisan approach.                             </t>
  </si>
  <si>
    <t>1.4</t>
  </si>
  <si>
    <t xml:space="preserve">Changing legislation </t>
  </si>
  <si>
    <t>There is a risk of new regulations to comply with. Legislation may yet change, given the direction of governance taken by the transitional authorities, who are at odds with the international community and certain technical and financial partners on a number of issues. In fact, a census is currently being carried out to build up a database of NGOs working in Burkina Faso. Innovations can certainly be derived from this. But we believe that the impact on the NIMD at this level may be minor.</t>
  </si>
  <si>
    <t>Possible</t>
  </si>
  <si>
    <t>Moderate</t>
  </si>
  <si>
    <t>Avoid/mitigate</t>
  </si>
  <si>
    <t>The offices establish contact with a trusted lawyer/auditor and budget for appropriate advice. The Burkina Faso office also works with a tax advisor, to avoid any contradiction with the country's legislation. Occasionally, the situation may be beyond our control. For example, the context may force the government to demand a contribution from NGOs, which is unexpected and unplanned. At this point, we'll need to muster the legal and administrative resources to deal with the situation, so that we can continue to operate normally.</t>
  </si>
  <si>
    <t xml:space="preserve">Programme risks </t>
  </si>
  <si>
    <t>Unwilling or resisting target groups</t>
  </si>
  <si>
    <t xml:space="preserve">Political/governing elite may not want to participate in or even resist democratisation activities as they may feel no interest in change or even threatened by them. </t>
  </si>
  <si>
    <t>This is currently the case for the question of democratization. But we have been able to understand the underlying reasons for governmental criticism of democracy. This is linked to the failures of previous elections in terms of their impact on development, and the propensity of elections to fan the flames of political corruption.
That's why it's important to adopt less provocative attitudes from the authorities of the self-governing bodies. And also maintain a good network of relevant political players and transition authorities who are open to dialogue and exchange, while remaining impartial. 
Carry out advocacy actions with political decision-makers (such as our exchange meeting in June 2024 with the Minister of the Civil Service to present our multi-stakeholder dialogue action).Maintaining good network of relevant political actors and the authorities of the transition, seeking out actors of change, yet remaining unpartisan. Conducting advocacy with political decision-makers.</t>
  </si>
  <si>
    <t>Activity-related safety and security</t>
  </si>
  <si>
    <t>Safety and security of participants, partners and staff in activities affected.</t>
  </si>
  <si>
    <t>Assessments made, approach adapted accordingly, plans made and implemented. Solid training and awareness raising on safety and security.</t>
  </si>
  <si>
    <t>Risk relating to the implementing organization</t>
  </si>
  <si>
    <t>Limited capacity of partners</t>
  </si>
  <si>
    <t>Partner organisation might not have the administrative and organisational capacity to implement according to agreement.</t>
  </si>
  <si>
    <t>An in-depth analysis of the partners' capabilities is carried out beforehand, along with an identification of needs and technical support measures within the framework of the partnership. Should such a risk arise, the NIMD team is able to provide technical support to mitigate it.</t>
  </si>
  <si>
    <t>3.2</t>
  </si>
  <si>
    <t>Safety &amp; security of staff, partners and visitors</t>
  </si>
  <si>
    <t>Safety &amp; security of staff in country at base inadequately managed leading too little/too much risk</t>
  </si>
  <si>
    <t>Unlikely</t>
  </si>
  <si>
    <t>Avoid</t>
  </si>
  <si>
    <t>Living security plans in place and assessments made and updated
Promote Team culture of active security management</t>
  </si>
  <si>
    <t>3.3</t>
  </si>
  <si>
    <t>Reputational damage</t>
  </si>
  <si>
    <t xml:space="preserve">Actions in the programme might compromise NIMD mandate and mission. </t>
  </si>
  <si>
    <t xml:space="preserve">Communications guidance. Clear communication and agreement on common objectives. 
</t>
  </si>
  <si>
    <t>3.4</t>
  </si>
  <si>
    <t>Fraud and corruption</t>
  </si>
  <si>
    <t>Fraud and corruption might come to light and harm the partnership relation, financially or reputationally.</t>
  </si>
  <si>
    <t xml:space="preserve">Clear procedures for identification of partners with capacity and risk analysis. Quality financial and controls manual in place. Active monitoring and controls, trustworthy staff. Choose credible and legitimate partners.
</t>
  </si>
  <si>
    <t>Risk relating to the use of technology and data</t>
  </si>
  <si>
    <t>Theft or loss of digital equipment and online storage</t>
  </si>
  <si>
    <t>Loss of institutional memory, but also security risk if the information is politically sensitive.</t>
  </si>
  <si>
    <t>Cyber security measures in place. Training of staff. Shared cloud for archives</t>
  </si>
  <si>
    <t>4.2</t>
  </si>
  <si>
    <t>Loss of internet access</t>
  </si>
  <si>
    <t>It is possible that the political authorities shut down the internet connexion. This was the case in December 2021. This can happen again in the case of open hostilities.</t>
  </si>
  <si>
    <t>Find alternative ways to connect. This may involve taking mobile Internet keys from cell phone operators while waiting for the problem to be resolved.</t>
  </si>
  <si>
    <t>Working in Fragile and Conflict Affected Settings (FCAS) </t>
  </si>
  <si>
    <t>The Consortium is (increasingly) working in political environments which are extremely polarised and divided and in countries that moved either just out of conflict, find themselves in conflict or are at risk of moving towards conflict. Working in these environments brings a certain safety and security risk with it. </t>
  </si>
  <si>
    <t>Likely</t>
  </si>
  <si>
    <t>As this risk can only be avoided by not working in certain countries, so we accept the risk in itself. By installing the right set of Safety &amp; Security strategies (what actual risks are seen) and Safety &amp; Security policies (how is acted in certain situations), this risk is manageable. Also making sure the assessment is done continuously, in close contact with all parties involved. Part of managing this risk is to ensure that stakeholders are able to manage conflicts. Conflict could affect dialogue processes and progress. Therefore the ability to effectively deal with conflict(uous) situations and opposing positions  ensures strategic programming. </t>
  </si>
  <si>
    <t>Shift of power </t>
  </si>
  <si>
    <t>As the nature of our work is working with politicians, and in the coming five years there will be elections, there might be a continuity risks in each of the countries. The same goes for the risk of a shift of power due to a regime change.  </t>
  </si>
  <si>
    <t>For the Consortium, the principles of impartiality and inclusiveness are crucial and central to our work. These principles enable us to implement programmes effectively and make this risk is acceptable and can be (partly) mitigated. </t>
  </si>
  <si>
    <t>Financial Mismanagement </t>
  </si>
  <si>
    <t>In any organisation there is a risk of fraud, financial mismanagement and ineffective countermeasures if one of both is detected. </t>
  </si>
  <si>
    <t>To make sure this risk is mitigated, clear anti-fraud and corruption policies are in place and communicated within the consortium. Part of the capacity training will be to make sure the policies are more than only paper. Also the follow up within the Consortium on the due diligence review will be part of building this capacity. On top of this the Consortium has whistleblowing mechanism in place which would allow any person to come forward in case of any suspicion. </t>
  </si>
  <si>
    <t>Natural desasters/Terroristactivity  </t>
  </si>
  <si>
    <t>Natural desasters, health crisis or terrorist activities might hamper activities.  </t>
  </si>
  <si>
    <t>This in itself is again a risk that cannot be avoided. To make sure this risk is manageable we made sure the Safety &amp; Security policies are in place and communicated within the consortium.</t>
  </si>
  <si>
    <t>Supply-driven </t>
  </si>
  <si>
    <t>Within the programming, there might be a risk the Consortium Members offer a solution for not the most urgent problem. </t>
  </si>
  <si>
    <t>When a new program is started, a Political Economy Analysis is done. This includes a stakeholders analysis and a risk assessment. By adaptive programming and making sure, we learn from our mistakes (failing forward), the Consortium believes this risk is mitigated</t>
  </si>
  <si>
    <t>Shrinking democratic space </t>
  </si>
  <si>
    <t>The phenomenon of shrinking democratic space is a major factor that cannot be ignored by any democracy assistance programme </t>
  </si>
  <si>
    <t>Again, this is a risk that cannot be avoided or that can insured. However, by making sure the democratic landscape is known via our Political Economy Analysis and lobby and advocate for our type of work, this risks is mitigated.</t>
  </si>
  <si>
    <t>Changing contexts </t>
  </si>
  <si>
    <t>With changing (political) contexts, the Consortium might be unable to deliver and measure results. </t>
  </si>
  <si>
    <t>By following the Monitoring, Evaluation, and Learning (PMEL) Framework the Consortium is able to identify these changes quickly. By making sure the communication lines in the network and to our donors are open, this risk is manageable</t>
  </si>
  <si>
    <t>Safety &amp; Security </t>
  </si>
  <si>
    <t>Safety &amp; Security risks </t>
  </si>
  <si>
    <t>Within the Consortium Lead a Safety &amp;Security policy is in place and this is shared within the consortium. Part of the capacity building will be to make sure the partners in the network also have access to these policies.</t>
  </si>
  <si>
    <t>Dependance on one person (director) </t>
  </si>
  <si>
    <t>If this person leaves, there might be a risk of lack of leadership, indecisiveness, long response times or lack of accountability. </t>
  </si>
  <si>
    <t>By making sure the governance structure of the organisation is in place, this risk is limited and therefore acceptable</t>
  </si>
  <si>
    <t>Integrity  </t>
  </si>
  <si>
    <t>Breach of Code of  Conduct </t>
  </si>
  <si>
    <t>The Integrity policy is in place and communicated within the consortium, also to the partners in the network. The same goes for the Whistle-blower procedure.</t>
  </si>
  <si>
    <t>Privacy breach (GPDR) </t>
  </si>
  <si>
    <t>With the General Data Protection Regulation (GPDR) in Europe, the risk of having a privacy breach is especially a risk for the Consortium Lead. </t>
  </si>
  <si>
    <t xml:space="preserve">To mitigate this risk a Privacy Policy is in place </t>
  </si>
  <si>
    <t>Digital vulnerabilities </t>
  </si>
  <si>
    <t>As the work of the Consortium will be in the physical and digital world, digital security Issues, including the hacking of systems, is a real risk. </t>
  </si>
  <si>
    <t xml:space="preserve">Having a solid ICT-system in place is the best way to mitigate this risk. But not only making back-ups will be sufficient. In the past year, the Consortium Lead has invested in digital security tools (eg password-managers, encrypted emailing, etc) and awareness trainings. This knowlegde will be shared in the bigger network. </t>
  </si>
  <si>
    <t>1.1</t>
  </si>
  <si>
    <t>Authorization to operate is withdrawn</t>
  </si>
  <si>
    <t>Resulting in office closure and suspension/end of programme.</t>
  </si>
  <si>
    <t xml:space="preserve">Maintain contact with relevant Ministries, but also with likeminded organisations, embassies (NL, EU) and build trust and transparency on programming. Application for renewal of operating authorization. </t>
  </si>
  <si>
    <t>International community  involvement in the wrong way</t>
  </si>
  <si>
    <t xml:space="preserve">PEA shows that the international community, that funds our programmes, is part of the problem. Therefore, there is a risk that the Institute is associated with their interests. </t>
  </si>
  <si>
    <t xml:space="preserve">Invest in ILA (international lobbying advocacy) and share our analysis strategically, in and outside the region. Strenghten trust relations with local and national actors, especially institutions. </t>
  </si>
  <si>
    <t>1.3</t>
  </si>
  <si>
    <t xml:space="preserve">Sudden increase in political instability and insecurity </t>
  </si>
  <si>
    <t>Political and security crisis directly affect our ability to operate and carry out programme.</t>
  </si>
  <si>
    <t>Adaptive programming covers situation of (temporary) closure of our working space. Teams are prepared to temporarily hibernate, in terms of programming and in terms of operations. Security plan available. Finalize investments for securing offices.</t>
  </si>
  <si>
    <t>Lack of compliance with local laws</t>
  </si>
  <si>
    <t>Lack of knowledge of local law and regulations and their application result in accusations, sanctions to NIMD and/or staff.</t>
  </si>
  <si>
    <t>Offices establish contact with trusted lawyer/auditor and budget for adequate advice.</t>
  </si>
  <si>
    <t>1.5</t>
  </si>
  <si>
    <t xml:space="preserve">Continued closure of democratic space  </t>
  </si>
  <si>
    <t xml:space="preserve">Office monitor the context and maintain contact with INGO, local CSOs and polical parties. Keep embassies and  EU informed. Maintain non-partisan approach. Adaptative programing.                              </t>
  </si>
  <si>
    <t>1.6</t>
  </si>
  <si>
    <t>Psychological impact</t>
  </si>
  <si>
    <t>Context-related stress impacts staff mental health and productivity</t>
  </si>
  <si>
    <t xml:space="preserve">Provide psychological support. Strengthen work on team spirit.                            </t>
  </si>
  <si>
    <t>2.1</t>
  </si>
  <si>
    <t xml:space="preserve">Political/governing elite may not want to participate in or even resist democratisation activities as may feel no interest in change or even threatened by them. </t>
  </si>
  <si>
    <r>
      <rPr>
        <sz val="10"/>
        <color indexed="8"/>
        <rFont val="Calibri"/>
        <family val="2"/>
      </rPr>
      <t xml:space="preserve">Maintaining good network of relevant political actors, seeking out actors of change, yet remaining unpartisan. Maintaining pressure through youth and women civil and political organisations. Mobilizing expertise in political dialogue. </t>
    </r>
  </si>
  <si>
    <t>2.2</t>
  </si>
  <si>
    <t>PEA shows that the international community, that funds our programmes, is part of the problem. Addressing this may affect our fundraising and programming.</t>
  </si>
  <si>
    <t>Invest in ILA (international lobbying and advocacy) and share our analysis in strategic fashion, in and outside the region. Invest in donor relations, in a manner that allows us to test/push where the limits are.</t>
  </si>
  <si>
    <t>2.3</t>
  </si>
  <si>
    <t>Activity-related safety and security issues</t>
  </si>
  <si>
    <t xml:space="preserve">Safety and security of participants, partners and staff in activities inadequately managed, resulting in harm. </t>
  </si>
  <si>
    <t xml:space="preserve">Assessments made, approach adapted accordingly, plans made and implemented. The evolution of pandemies is closely monitored by the Team and mitigation measures have been taken. Monitoring changes in the security environment. Security plan available. </t>
  </si>
  <si>
    <t>2.4</t>
  </si>
  <si>
    <t xml:space="preserve">Lack of recognition on the issue of women political participation and representation </t>
  </si>
  <si>
    <t>Social and cultural barriers to women's full political participation hamper moving forward on this issue both by disengaged men as well as unconvinced women</t>
  </si>
  <si>
    <t xml:space="preserve">Continuous PEA analysis to identify the challenges, invest in trust building and information dissemination, use good international practice and examples and integrate these in our activities. </t>
  </si>
  <si>
    <t>3.1</t>
  </si>
  <si>
    <t>Local partner organisation might not have the administrative and organisational capacity to implement according to agreement.</t>
  </si>
  <si>
    <t>Thorough capacity analysis at entry, identification of needs, technical support measures as part of the partnership, active monitoring and ensuring a broad range of collaboration partners to shift parnterships if needed.</t>
  </si>
  <si>
    <t>Safety and security of staff, partners and visitors affected</t>
  </si>
  <si>
    <t>Safety and security of staff in country at base inadequately managed leading too little/too much risk.</t>
  </si>
  <si>
    <t xml:space="preserve">Living security plans in place and assessments made and updated. Team culture of active security management. Finalize the implementation of the security plan and staff training. </t>
  </si>
  <si>
    <t>Actions from implementing partners might compromise NIMD mandate and mission.</t>
  </si>
  <si>
    <t>Fraud and corruption come to light and harm, financially or reputationally, the partnership relation</t>
  </si>
  <si>
    <t xml:space="preserve">Clear procedures for identification of partners with capacity and risk analysis. Quality financial and controls manual in place. Active monitoring &amp; controls, trustworthy staff. Clear understanding of PTF financial procedures. </t>
  </si>
  <si>
    <t>4.1</t>
  </si>
  <si>
    <t xml:space="preserve">Theft or loss of laptops and computer equipment </t>
  </si>
  <si>
    <t>loss of institutional memory, but also security risk if the information is politically sensitive.</t>
  </si>
  <si>
    <t xml:space="preserve">Cyber security measures in place. Training of staff. Shared cloud for archives. Archiving on external hard drive. </t>
  </si>
  <si>
    <t>Tracking and eavedropping of smartphones</t>
  </si>
  <si>
    <t>State security listen and record conversation text and audio) of staff members and partners.</t>
  </si>
  <si>
    <t>Minor</t>
  </si>
  <si>
    <t>Accept</t>
  </si>
  <si>
    <t xml:space="preserve">Use of crypted app, two factor authentication and the training of staff. Accept this risk and assume this takes place. Training on risks related to artificial intelligence (AI) have an IT consultant. </t>
  </si>
  <si>
    <t>4.3</t>
  </si>
  <si>
    <t>Quality of the internet network</t>
  </si>
  <si>
    <t xml:space="preserve">COVID-19 online work difficulties, loss of data and work. </t>
  </si>
  <si>
    <t>High speed internet investment, use other means of communication.</t>
  </si>
  <si>
    <t xml:space="preserve">    Authorization to operate </t>
  </si>
  <si>
    <t>Authorisation to operate is withdrawn, resulting in office closure and suspension/end of programme</t>
  </si>
  <si>
    <t>Maintain contact with relevant Ministries, but alos with likeminded organiations, embassies (NL, EU)
 Continue request for authorisation in Niger. Provide clear information about NIMD Strategy mainly link to our partnership with political parties</t>
  </si>
  <si>
    <t>Pas de changement</t>
  </si>
  <si>
    <t>Undermining by other democracy support organisations</t>
  </si>
  <si>
    <t>Other democracy support programmes and organisations are sometimes less impartial (such as Konrad Adenauer foundation oriented towards supporting a group of liberal parties)  which impacts on our work and approach</t>
  </si>
  <si>
    <t xml:space="preserve">Liaison and coordination with donors and other democracy support organisations. Build strong relationship with all trend of political parties based on transparency </t>
  </si>
  <si>
    <t>The political context especially related to the 2020-2021 elections in Niger can directly affect our ability to operate and deliver the program as an organization working on political issues with transparency and accountability as expected outcomes and guiding principle</t>
  </si>
  <si>
    <t xml:space="preserve">Adaptive programming covers situation of (temporary) closure of our working space
Teams are prepared to temporarily hibernate, in terms of programming and in terms of operations. Maintain regular contact with strategic actors in the country. Be fair and transparent </t>
  </si>
  <si>
    <t>Compliance with local law</t>
  </si>
  <si>
    <t>Lack of knowledge of local law and regulations and their application result in accusations, sanctions to NIMD and/or staff</t>
  </si>
  <si>
    <t>Offices establish contact with trusted lawyer/auditor and budget for adequate advice</t>
  </si>
  <si>
    <t>Unwilling target groups</t>
  </si>
  <si>
    <t xml:space="preserve">Maintaining good network of relevant political actors, seeking out actors of change, yet remaining unpartisan  </t>
  </si>
  <si>
    <t>Activity related safety &amp; security</t>
  </si>
  <si>
    <t>Safety &amp; security of participants, partners and staff in activities in adequately managed, resulting in harm</t>
  </si>
  <si>
    <t>Assessments made, approach adapted accordingly, plans made and implemented</t>
  </si>
  <si>
    <t>Civic space restriction</t>
  </si>
  <si>
    <t>The civic space in Niger being very uncertain the partnership with NIMD around issues of democratic governance may expose partner organizations and their facilitators to existential or security risks</t>
  </si>
  <si>
    <t>Necessary risk analysis prior to any partnership. Risk prevention actions to be planned jointly with the partner</t>
  </si>
  <si>
    <t>Limited capacity</t>
  </si>
  <si>
    <t>partner organisation does not have the administrative and organisational capacity to achieve its programmatic objectives</t>
  </si>
  <si>
    <t xml:space="preserve">Thorough capacity analysis at entry, identification of needs, technical support measures as part of the partnership </t>
  </si>
  <si>
    <t xml:space="preserve">Reputational risk </t>
  </si>
  <si>
    <t xml:space="preserve">Actions from implementing partners might compromise NIMD mandate and mission. In particular the non-observance of the impartiality principle with regard to politcal parties </t>
  </si>
  <si>
    <t>likely</t>
  </si>
  <si>
    <t xml:space="preserve">Communications guidelines and continous follow up
Clear communication and agreement on common objectives. * Elaboration and popularization of NIMD code of conduct 
</t>
  </si>
  <si>
    <t>Fraud &amp;  corruption come to light and harm financially, reputationally, partnership relation</t>
  </si>
  <si>
    <t>Clear procedures for identification of partners with capacity and risk analysis. Quality financial &amp; controls manual in placeActive monitoring &amp; controls, ensure trustworthy staff and checking references</t>
  </si>
  <si>
    <t>Theft or loss of laptops</t>
  </si>
  <si>
    <t>loss of institutional memory, but also security risk if the information is politically sensitive</t>
  </si>
  <si>
    <t>Cyber security measures in place; training of staff; shared cloud for archives</t>
  </si>
  <si>
    <t>Unauthorized access to NIMD data</t>
  </si>
  <si>
    <t xml:space="preserve">As result of the law on access to personal communication passed by nigerien parliament last august, organizations working in the country are a risk of having their data hacked by the government </t>
  </si>
  <si>
    <t xml:space="preserve">Implementation of effective data protection system. Trust bulding strategy to develop with government </t>
  </si>
  <si>
    <t>loss of internet quality</t>
  </si>
  <si>
    <t xml:space="preserve">the low quality of internet connection in Niger can affect the efficiency of NIMD work, particularly the remote exchanges often necessary for the sharing experiences </t>
  </si>
  <si>
    <t>Investment for a better internet access device</t>
  </si>
  <si>
    <t>Rise of political instability and human insecurity</t>
  </si>
  <si>
    <t>Democratic backsliding in target countries negatively affects civic space and a politicisation of the Action alienates essential institutional counterparts</t>
  </si>
  <si>
    <t>Ensure continuous context analysis to shape strategies for engaging in a challenging political policy environment. Monitor probability of worsening trajectories. Consider positive
measures to safeguard civic space.</t>
  </si>
  <si>
    <t>Legal and regulatory context</t>
  </si>
  <si>
    <t>Evolution of the increasingly strict regulations for the implementation of our actions</t>
  </si>
  <si>
    <t>Adapt the program to keep up with changes in regulation</t>
  </si>
  <si>
    <t>Security &amp; Inference of the government</t>
  </si>
  <si>
    <t>Staff members, project partners and participants undergo increased scrutiny by government agencies</t>
  </si>
  <si>
    <t>Exchange of best practice on operating safely when working on potentially politically sensitive issues and in difficult political contexts</t>
  </si>
  <si>
    <t>Stakeholder engagement</t>
  </si>
  <si>
    <t>Low participation of target groups and stakeholders</t>
  </si>
  <si>
    <t>Strengthening our existing networks and tapping into other women and youth CSOs. Ensure the relevance of the actions also for CSOs with structures and capacities.</t>
  </si>
  <si>
    <t>Lack of reactivity (timeliness)</t>
  </si>
  <si>
    <t>The lack of reactivity of the  partners can lead to the non-respect of schedules, thus affecting the implementation.</t>
  </si>
  <si>
    <t>The GORIN will monitor the activities from the very beginning in order to detect delays promptly</t>
  </si>
  <si>
    <t>Lack of other programme partners</t>
  </si>
  <si>
    <t>Lack of resources can affect the achievement of objectives, as well as implementation capacity</t>
  </si>
  <si>
    <t>Mobilization of additional resources that can complement the available resources.</t>
  </si>
  <si>
    <t>Lack of transparency</t>
  </si>
  <si>
    <t>Lack of transparency, fraud and corruption can damage GORIN's reputation and affect the achievement of its objectives</t>
  </si>
  <si>
    <t>Compliance with the administrative and financial pre-procedure manuaIncreased internal control and independent audit</t>
  </si>
  <si>
    <t>Partners and youth and women's organizations do not have the organizational and administrative capacity to actively participate in the program</t>
  </si>
  <si>
    <t>Prior to the start of the program, a mapping of partners and a needs assessment to provide appropriate capacity building</t>
  </si>
  <si>
    <t>Lack of trust from partners that can affect GORIN's reputation.</t>
  </si>
  <si>
    <t xml:space="preserve">Active communication
Independant financial control &amp; audit </t>
  </si>
  <si>
    <t>System availability</t>
  </si>
  <si>
    <t>The non-availability of IT solutions (applications) can impact the efficiency in the production of different reports.</t>
  </si>
  <si>
    <t>Investing in the purchase of suitable new materials. Train the necessary personnel to use the applications</t>
  </si>
  <si>
    <t>Non functioning  digital solutions</t>
  </si>
  <si>
    <t>The inadequacy of digital applications can affect the effectiveness of GORIN's work in data management.</t>
  </si>
  <si>
    <t>The most adequate solutions will be purchased for data management</t>
  </si>
  <si>
    <t>Access management</t>
  </si>
  <si>
    <t xml:space="preserve">Unauthorized access to data can compromise data integrity. </t>
  </si>
  <si>
    <t>Access to the data will be restricted to authorized personnel only.
A role management system and permission levels will be built in.</t>
  </si>
  <si>
    <t>Donors policies</t>
  </si>
  <si>
    <t>Isolationism policy followed by donors during the following years due to the economic recession</t>
  </si>
  <si>
    <t>Invest in ILA and share our analysis in strategic plan in and outside the region
Invest in donor relations, in a manner that allows us to test/push where the limits are</t>
  </si>
  <si>
    <t>Unfair competition</t>
  </si>
  <si>
    <t>Creation of a training academy within certain political parties and within the parliament, in addition other organizations support programs similar to ours</t>
  </si>
  <si>
    <t>Strenghen the Liaison and coordination with donors and other democracy support organisations</t>
  </si>
  <si>
    <t>Inability to decentralize our activities to other regions of the country experiencing security problems or social protests</t>
  </si>
  <si>
    <t>Setting security plans in place and assessments made and updated
Team culture of active security management</t>
  </si>
  <si>
    <t>Political crisis and electoral period</t>
  </si>
  <si>
    <t>Political crisis can affects our ability to carry out programme, The involvement of political parties and the Parliament during the election period affects our activities plan and even their success</t>
  </si>
  <si>
    <t>Adapting our activities' plan to the present situation, political events, parliament and political parties' agenda</t>
  </si>
  <si>
    <t>Risks associated with the regression of democratic and civic space</t>
  </si>
  <si>
    <t>the adoption of the new constitution concentrating all powers in one hand with the absence of the counterpowers negatively impact and weaken the presence/participation of the political parties in the political scene  
The concentration of all powers in the hands of a single person, following the developments mentioned above, risks leading to the locking-in of the political field, characterized by the disappearance of pluralism and counterpowers.</t>
  </si>
  <si>
    <t>CEMI will Make extra efforts to contextualize its  interventions in order to consolidate and strenghen the democratic space</t>
  </si>
  <si>
    <t xml:space="preserve">    Insufficient funding</t>
  </si>
  <si>
    <t>Limited budget limit the number of activities,   classes and limit our target groups, this also limits our recruitment capacity to enrich our staff with qualified people,</t>
  </si>
  <si>
    <t>Additional fundraising in order to strengthen impact through conducting complementary activities</t>
  </si>
  <si>
    <t xml:space="preserve">Disruption of the agenda of political parties and MP’s </t>
  </si>
  <si>
    <t>This Disruption during certain period ( elctoral period/ crisis period) has an impact on our activities: training session, participation of certain MP’s in our activities such as the dialogue platform or other activities</t>
  </si>
  <si>
    <t xml:space="preserve">Results deviation </t>
  </si>
  <si>
    <t>Deviation between the objectives / results initially declared and those achieved, The initially chosen assumptions are more suited to a situation of stability rather than crisis situations</t>
  </si>
  <si>
    <t>A constant review of our ToC and programmes in order to be more suitable to the present situation</t>
  </si>
  <si>
    <t>Fraud, corruption and Reputational risk</t>
  </si>
  <si>
    <t xml:space="preserve">The reputation of certain stakeholders (political parties, civil society organizations, deputies, etc.) can harm ours.  </t>
  </si>
  <si>
    <t xml:space="preserve">Clear procedures for identification of partners with capacity and risk analysis
Clear communication and agreement on common objectives
Concerning its internal functionning, CEMI until its creation, established a modern adminestration based on the rule of good gouvernance and transparence </t>
  </si>
  <si>
    <t xml:space="preserve">Loss of our database </t>
  </si>
  <si>
    <t>Loss of institutional memory and records</t>
  </si>
  <si>
    <t>Cyber security measures in place ; training of staff ; shared cloud for archives, archive best practice</t>
  </si>
  <si>
    <t>Access to Personal DATA</t>
  </si>
  <si>
    <t xml:space="preserve">Risk of confidentiality with the use of certain applications (for example: zoom) </t>
  </si>
  <si>
    <t>Cyber security measures in place ; training of staff ; shared cloud for archives</t>
  </si>
  <si>
    <t>Iran / Israel conflict</t>
  </si>
  <si>
    <t>Since the beginning of the war on Gaza last year, the conflict has been expanding and escalating, especially the attacke on Lebanon and the exchange of attacks between Iran and Israel, where Jordan is a crossing area for the missiles, and an interception area of these missiles. This leads to complications related to restrictions on movement in case this situation escalates more.</t>
  </si>
  <si>
    <t>Since NIMD has no influence whatsoever, the only course of action is to follow Public Safety Department and Jordanian Armed Forces safety instructions and function accordingly.</t>
  </si>
  <si>
    <t xml:space="preserve">Government rolls out new more restrivctive  procedures for CSOs and INGOs </t>
  </si>
  <si>
    <t>The government has enforced more restrictions on INGOs and NGOs in regard to receiving funds; also there are many restrictions on freedom of expression imposed by the Cybercrimes law.</t>
  </si>
  <si>
    <t>NIMD to understand possible restrictions through discussions with the government and work around the new procedures by expanding its network and work through different channels. Also, expand the work with CSOs, especially on issues related to civic freedoms.</t>
  </si>
  <si>
    <t>Natural Disasters</t>
  </si>
  <si>
    <t>With the current climate changes the world have seen in 2023, floods are expected in Jordan during winter, with the poor infrastructure, this might result in affecting mobility in the country if the floods to be big.</t>
  </si>
  <si>
    <t>NIMD Jordan will work on developing more engaing means of online or hybrid deliveries that are not based on long sessions, but shorter and more exercise-based; benefiting from the previous experience of working under the Covid-19 lockdown.</t>
  </si>
  <si>
    <t>Regional issues</t>
  </si>
  <si>
    <t>The war on Gaza is escalating more, and now it has reached Lebanon, which is causing huge demonstrationsin Jordan, which has been ongoing for the past year. Also, global escalation is expected if the situation between Iran and Israel became more intense through exchange of attacks.</t>
  </si>
  <si>
    <t>The mitigation depends on the size of development. In case there will be a ceasefire soon, then the programme will function as usual; but analysts and observers are not very optimistic, which means that NIMD Jordan should be ready to engage in applying advanced security measures based on the instructions of Jordanian authorities.</t>
  </si>
  <si>
    <t>Shrinking Democratic/Civic Space</t>
  </si>
  <si>
    <t>Although Jordan has introduced many political reforms over the past two years, but the civic space in the country remains restricted due to laws limiting civic freedoms such as public gatherings law and media law. Still, the success of different political parties to gain the majority of seats in the parliament provide an opportunity to revisit restrictive laws abd amend them.</t>
  </si>
  <si>
    <t>Working in Jordan has been always under difficult circumstances when it comes to civic freedoms, so the entire approach is designed to mitigate that. In case more restrictions are imposed, NIMD will engage with governmental and non-governmental actors to explore alternatives. Another level of engagement will be with political parties represented in the parliament in order to advocate for changing laws that restrict civic freedoms.</t>
  </si>
  <si>
    <t>Government priorities around political development change</t>
  </si>
  <si>
    <t>Governments will always have new needs and priorities and they will look at INGOs as partners in accomodating t heir needs. Currently, the focus is on the new parliament and the 2026 decentralization elections.</t>
  </si>
  <si>
    <t>For 2024, NIMD Jordan engaged in wide consultations with MoPPA and the IEC and discussed multi-annual programmes (PoD and EU). This will be reflected in MoUs that will be signed with both bodies to ensure minimum impact on the programme.</t>
  </si>
  <si>
    <t>Need for qualified staff</t>
  </si>
  <si>
    <t>NIMD Jordan operations have changed and increased, especially with the new EU project. NIMD has managed to recruit strong professional staff, but strong staff get many offers by other organizations and implementers, which opens the dorr for loosing qualified staff.</t>
  </si>
  <si>
    <t>NIMD is working on updating its benefits and salary scale in order to provide more benefits to its staff; we are also providing capacity building opportunities for all staff members. In case a staff member left, there will be quick respond to replace them as soon as possible.</t>
  </si>
  <si>
    <t>Reputational issues</t>
  </si>
  <si>
    <t xml:space="preserve">Having a clear guidance regarding communications, and previous agreement on common objectives, in addition to more engagement with partners when developing proposals or concepts for activities.
</t>
  </si>
  <si>
    <t>Lack of cloud based repository risks loss of organizational knowledge.</t>
  </si>
  <si>
    <t>Lack of online central repository means that data and knowledge artifacts are held by individuals and on external drives which means they become vulrunable to loss.</t>
  </si>
  <si>
    <t>Having different external storage devices, and having NIMD HQ to deliver an online portal for all sites to use.</t>
  </si>
  <si>
    <t>Restrictions on electronic channels</t>
  </si>
  <si>
    <t>The GoJ has introduced a new Electronic Crimes Law which include many articles that puts people under the risk of being prosecuted over online posts, with very high fines and imposenment in some cases. This might affect the electronic channels of NIMD, its partners, and beneficiaries.</t>
  </si>
  <si>
    <t>Since the Electronic Crimes Law states that there should a warning by the Electronic Crimes Unit before prosecuting anyone, this will give anyone the chance to take action, but the limitations on freedom of expression remains. NIMD will continue working with relevant Civil Society actors on engaging in meaningful discussions and dialogue in this regard with releavant stakeholders.</t>
  </si>
  <si>
    <t xml:space="preserve">Detoriation of security situation
</t>
  </si>
  <si>
    <t>The context analysis has shown the multiple threats that Iraq faces with the increasing tension between regional and global powers inside the country, the unsolved “Kurdistan issue,”  the weak economy, corruption and high employment. In this case saftey of stakeholders in the programme ia at risk  and the program activities cannot continue</t>
  </si>
  <si>
    <t xml:space="preserve">Keeping informed on the potential risks, analyse situation and tension in each area before planning things outside and postpone events if needed. Change events to on-line training or even consider meetings and trainings outside the country 
</t>
  </si>
  <si>
    <t>Orange</t>
  </si>
  <si>
    <t>Spill-over effects of Israel-Hamas war / regionalisation of conflict</t>
  </si>
  <si>
    <t>Iraq faces the looming spectre of spillover ramifications from the Gaza-Israel conflict, with potential repercussions extending to its stability, security, political landscape, and oil-dependent economy.</t>
  </si>
  <si>
    <t xml:space="preserve">Continuously monitor the situation and adapt programming in case the situation doesn't allow for physical events: change events to on-line training or even consider meetings and trainings outside the country 
</t>
  </si>
  <si>
    <t>Change of (geo)political context</t>
  </si>
  <si>
    <t>A sudden change of leadership, governance or geo-political destabilization</t>
  </si>
  <si>
    <t xml:space="preserve">Establish and maintain wide range of networks and good reputation among political actors with different views </t>
  </si>
  <si>
    <t>Yellow</t>
  </si>
  <si>
    <t>Election related unrest</t>
  </si>
  <si>
    <t xml:space="preserve">Pre- and post- election (scheduled 2024)  related demonstrations, road bloacks, possible violence. </t>
  </si>
  <si>
    <t>Keeping informed on the potential risks, analyse situation and tension in each area before planning things outside and postpone events if needed.</t>
  </si>
  <si>
    <t>Government introduces stricter procedures for (CSOs) and  (INGOs)</t>
  </si>
  <si>
    <t>The government is reviewing the current NGO law. Stricter government regulations on NGOs, including increased scrutiny and restrictions, could reduce effective advocacy and engagement to a more low-profile approach.</t>
  </si>
  <si>
    <t>Strengthen legal compliance by ensuring all activities adhere to updated regulations. Additionally, adapting project strategies to minimize risk while maintaining core objectives is crucial for continued impact.</t>
  </si>
  <si>
    <t xml:space="preserve">Lack of interest or access of target groups to paricipate. </t>
  </si>
  <si>
    <t xml:space="preserve">Youth leaders do not participate in activities or do not follow up on support provided. </t>
  </si>
  <si>
    <t xml:space="preserve">Crafting dynamic, engaging and impactful programmatic ideas with regular consultations with stakeholders </t>
  </si>
  <si>
    <t>Target group doesn't benefit from long-term support</t>
  </si>
  <si>
    <t>Youth leaders participating in the School for Democracy need to be supported post-training in order to trigger change and/or change behaviors within their respective organisations</t>
  </si>
  <si>
    <t>Organizing activities to support the alumni network and stimulate interactions between all former and current participants, as well as supporting selected alumni initiatives</t>
  </si>
  <si>
    <t>Lack of women participation</t>
  </si>
  <si>
    <t>While (young) women leaders play a big role in protests in Iraq, it could be that women are less likely to have sufficient access to activities.</t>
  </si>
  <si>
    <t xml:space="preserve">Address and try to solve the challenges preventing women from participation (i.e, ensure a secure transportation and accommodation, ensure access to on-line service)
</t>
  </si>
  <si>
    <t>People from key positions leave positions and we need to rebuild relations</t>
  </si>
  <si>
    <t>Maintain relations with key persons in each institution or party</t>
  </si>
  <si>
    <t xml:space="preserve">Security risk due to NIMD seen as a foreign entity promoting Western style democracy </t>
  </si>
  <si>
    <t xml:space="preserve">Organizations promotes democracy in unstable security  environment might be a target to terrorists groups and militates </t>
  </si>
  <si>
    <t>Get the support of the government and create political allies . Avoid controversial matters/issues in the design and the implementation of our program such as religion. Maintain high level of impartiality and inclusivity in the selection of the participants, program design and implementation. Ensure that NL embassy is fully informed and updated about our work and the operational environment. Avoid security tension areas and spots.</t>
  </si>
  <si>
    <t>Perception of NIMD office as partisan</t>
  </si>
  <si>
    <t xml:space="preserve">Stakeholders may consider NIMD partisan if the programme is not sensitive to different interests involved. </t>
  </si>
  <si>
    <t>With every contact and in every event the team analyses the role of NIMD and its perception towards the stakeholders, strong connections built with important stakeholders.</t>
  </si>
  <si>
    <t xml:space="preserve">Distant management </t>
  </si>
  <si>
    <t xml:space="preserve">Lack of clarity on who is responsible for what, miscommunicaitons, disengagements. </t>
  </si>
  <si>
    <t>Negligible</t>
  </si>
  <si>
    <t xml:space="preserve">Clear description and division of tasks, and line of command between staffs and staffs and advisors </t>
  </si>
  <si>
    <t>Actions from partners might compromise NIMD mandate and mission</t>
  </si>
  <si>
    <t xml:space="preserve">Clear communication and agreement on common objectives
</t>
  </si>
  <si>
    <t>3.5</t>
  </si>
  <si>
    <t>Fraud &amp;  corruption come to light and harm fincially, reputationally, partnership relation</t>
  </si>
  <si>
    <t>Clear procedures for identification of partners with capacity and risk analysis
quality financial &amp; controls manual in place
Active monitoring &amp; controls, trustworthy staff</t>
  </si>
  <si>
    <t>Lack of access to techology by target groups.</t>
  </si>
  <si>
    <t>Internet infrastructure are not available and weak access across the country.  Women and those who are living outside big cities are in particular at risk of not being  able to participate due to weak access to internet.</t>
  </si>
  <si>
    <t>Server</t>
  </si>
  <si>
    <t>Ensure access to internet for those who are selected to take part in the program. Actively target women participants and ensure their access to internet</t>
  </si>
  <si>
    <t>Leaked information may make it difficult to keep sensitive information and confidentiality.</t>
  </si>
  <si>
    <t xml:space="preserve">Too many people can access sensitive information (personal data, politically sensitive information) or sensitive information gets leaked </t>
  </si>
  <si>
    <t>Create a documentation plan with restricted access to sensitive information, use online platforms and digital technologies in the knowledge that this information can be accessed by others</t>
  </si>
  <si>
    <t>impact</t>
  </si>
  <si>
    <t>Actions to Mitigate Risk</t>
  </si>
  <si>
    <t xml:space="preserve">Changes  </t>
  </si>
  <si>
    <t>A more restrictive NGO regulatory environment</t>
  </si>
  <si>
    <r>
      <t xml:space="preserve">The Non Government Organisations Bureau continues to enforce the NGO Act(2015) in a manner that constrains the free operations of NGOs. On 8th June 2021, the NGO Bureau issued a statement on closure of NGOs in Uganda. There is suspicion that the actions of the NGO bureau are aligned to the interests of the ruling party.  This has caused fear that the bureau may increasingly target both local and International organisations working on democracy and governance. </t>
    </r>
    <r>
      <rPr>
        <sz val="10"/>
        <color theme="8"/>
        <rFont val="Aptos Narrow"/>
        <family val="2"/>
        <scheme val="minor"/>
      </rPr>
      <t>https://www.ngobureau.go.ug/en/news-and-notices/statement-on-fraudulent-practices</t>
    </r>
  </si>
  <si>
    <t>*NIMD Uganda and AMwA shall in a transparent manner continue engaging with the NGO bureau, Government and other state and non state actors to highlight its work and the impartial manner in which it is done.                                                                                                             *NIMD Uganda and AMwA will ensure that they adhere to the Governance and statutory requirements of the NGO bureau such as periodic filing of returns.</t>
  </si>
  <si>
    <t xml:space="preserve">This risk has changed from likely  to highly likely because the NGO beureau is now under the ministry of Internal affairs with high chances of political interfearence </t>
  </si>
  <si>
    <t xml:space="preserve">The uncertainity of 2026 elections, the looming transition and the restrictive/Fragile political  envirnment </t>
  </si>
  <si>
    <t xml:space="preserve">Related to the NGO restrictive envirnoment is the regime survival mode which has made it suspicious of any opposing views and INGOS. The country seems to be in transition but uncertain of how it will be done and the metholodoly that will be deployed. this envirnoment poses risk to political work. </t>
  </si>
  <si>
    <t xml:space="preserve">NIMD apply conflict sensitive Planning in our approach, and continue to uphold our principle of impartiality and inclusive engagments in our actions. We continue dialogue and engage all stakeholders to help them understand the work we do and how we do it. </t>
  </si>
  <si>
    <t xml:space="preserve">This is a new Risk that has emrged as the country approaches the election period; MK Movement, the constitutional proposals to restore term limits by the ministry of constitutional affairs </t>
  </si>
  <si>
    <t>Shrinking political space</t>
  </si>
  <si>
    <t>The main agents of a shrinking political space are the security agencies notably the Police and the army who continue to play a very partisan and active role in the politics of Uganda to the detriment of opposition political parties. This has been done through such acts as dispersing gatherings of opposition leaders, denying them access to media outlets, arresting them, breaking into their offices and pulling down their campaign posters among others. A number of people continue to be arrested due to their political affiliations and this has an impact on the PoD programme.</t>
  </si>
  <si>
    <t>NIMD Uganda and AMwA will continue tensifying efforts to have a multistakeholder dialogue to discuss the role of security agencies in post electoral processeses with a view to building much needed consensus among key stakeholders. Both partners commit to non-partisanship while implemeting the project .</t>
  </si>
  <si>
    <t xml:space="preserve">the impct has changed from moderate to severe because both police and the NGO beureau are unde te ministry of internal affairs. Furthermore, the Government in power has become so shrewed to INGOs with a perception of these orgnisations having intentions to over throw the sitting the regime using the opposition </t>
  </si>
  <si>
    <t xml:space="preserve">The passing of the Anti-Homosexuality act and implicaation on Freedom of expression, and group rights </t>
  </si>
  <si>
    <t xml:space="preserve">The government pass anti-hosexuality act.  In the eyes of most of the analysts this could be a law to further curtail freedoms and shrike the civic space </t>
  </si>
  <si>
    <t xml:space="preserve">NIMD continues to be inclusive in her approaches and importantly the CD is doing engaging behind lobby and campaign to see that the law is rescidend.  </t>
  </si>
  <si>
    <t xml:space="preserve">This is a new Risk that aemerged during the course of the year </t>
  </si>
  <si>
    <t>Risk relating to the implementing organizations</t>
  </si>
  <si>
    <t>Reduction in Democracy funding</t>
  </si>
  <si>
    <t>Reduced  funding may hinder the organization's ability to operate efficiently, making it challenging to hire and retain skilled staff or invest in necessary resources and infrastructure. It limits the organization's capacity to deliver its services effectively, potentially leading to reduced quality and scope of services provided.</t>
  </si>
  <si>
    <t xml:space="preserve">NIMD Uganda has a local fundraising strategy to ensure that the gaps in funding are ably covered. NIMD Uganda has also developed local strategy to guide her robust efforts of fundraising </t>
  </si>
  <si>
    <t>This risk was related to DGF last year however the impact has changed from moderate to severe based on the infrustructure that has been created overtime</t>
  </si>
  <si>
    <t xml:space="preserve">Information security and infringement on privacy of NGOs </t>
  </si>
  <si>
    <t>There is a general belief that the Country's security apparatus has put in place a robust spy network that deploys intrusive technology to monitor and extract information from any suspicious entities especially International organisation involved in human rights and governance work.</t>
  </si>
  <si>
    <t xml:space="preserve">NIMD Uganda and AMwA plan to continue its transparent engagements with Government agencies to increase trust and confidence in its work. </t>
  </si>
  <si>
    <t xml:space="preserve">The impact has changed from minor to moderate because the recent arrests of opposition has attracted a lot of international attention which the state may intensify the spy network. The likihood ha also changed from highly likely to likely because of the transparency and engagement with all the actors including state </t>
  </si>
  <si>
    <t xml:space="preserve">Poor internet connectivity and digital gender gap </t>
  </si>
  <si>
    <t xml:space="preserve">Uganda has a very low interent coverage therefore causing a challenge to the technological and geographical barries for marginalised stakeholders such as women and young people. Even areas that are covered, have a low bandwidth which continues to affect our work especially when it is conducted online. The cost of data widens the digital gender gap and this is a structural barrier to women's participation in democratic processes </t>
  </si>
  <si>
    <t xml:space="preserve">NIMD Uganda and AMwA has in the interim facilitated staff and stakeholders with more data bundles to be able to access internet through mobile service providers as these are a better option for internet access. </t>
  </si>
  <si>
    <t>no changes</t>
  </si>
  <si>
    <t>Due to the chnages in Context, these risks nolongr apply</t>
  </si>
  <si>
    <t>Chanvge 2023 =&gt; 2024</t>
  </si>
  <si>
    <t>Shrinking civic space</t>
  </si>
  <si>
    <t xml:space="preserve">With a new government in place and politicians with questionable integrity elected into office, accountability work becomes subject to backlash. Includes digital space </t>
  </si>
  <si>
    <t>*Commitment to non-partisanship while advocating to secure civic space.</t>
  </si>
  <si>
    <t>Possible/negligible =&gt; likely severe</t>
  </si>
  <si>
    <t>A political realignment environment</t>
  </si>
  <si>
    <t xml:space="preserve">The residual impacts of the electoral process and the divisions brought about by the citizens continues to be felt especially in the performance of the legislative and executive agenda.  </t>
  </si>
  <si>
    <t>Sustained engagement with main actors in the political class to secure critical wins in relevant areas; inclusive politics, openness and transparency in governance; enhance civic awareness campaigns.</t>
  </si>
  <si>
    <t>Unchanged</t>
  </si>
  <si>
    <t>Partisan political ecosystem</t>
  </si>
  <si>
    <t xml:space="preserve">There is an ongoing bipartisan talks to remedy the post -election grievances. The outcomes of the talks will shape the political ecosystem. If the talks fail, there is a likelihool of a highly partisal political envirionment. </t>
  </si>
  <si>
    <t xml:space="preserve">Maintain issue-based, non-partisan engagement and focus. This risk is part and parcel of the overall approach in working on democratization and with poltiical actors. Flexibility is key. </t>
  </si>
  <si>
    <t>Highly likely/severe =&gt; Possible moderate</t>
  </si>
  <si>
    <t xml:space="preserve">Misiniformation and Fake News </t>
  </si>
  <si>
    <t xml:space="preserve">There has been an icrease in misinformation and fake news, considering that we deal with Parliamentarians, there is a risk of of social media platforms being cloned to spread fake news. There is a further risk of weaponized propaganda against civil society organisations and restrictions of the digital space. </t>
  </si>
  <si>
    <t>severe</t>
  </si>
  <si>
    <t xml:space="preserve">Ensuring that our social media platforms are verified </t>
  </si>
  <si>
    <t>Candidates with questionable integrity holding key position at both legislative and executive level.</t>
  </si>
  <si>
    <t xml:space="preserve">Demands for accountability and transparency in the undertaking of their mandate and on-going litigation on some of the cases already in court is met with hostility. </t>
  </si>
  <si>
    <t>*Continued use of hybrid meetings to the best extent possible.</t>
  </si>
  <si>
    <t xml:space="preserve">Staff Transitions </t>
  </si>
  <si>
    <t xml:space="preserve">Departure of staff critical to the programme impact programme delivery </t>
  </si>
  <si>
    <t>Strong focus on making resources available for fundraising to attract and retain staff. Enhanced institutional memory and documentation. Proper transition planning and investment in onbaording process for new staff.</t>
  </si>
  <si>
    <t>Reputional Risks</t>
  </si>
  <si>
    <t xml:space="preserve">Risk of the organization's reputation due to association with Parliamentarians or generally government officers with fraud or corruption accusations/charges </t>
  </si>
  <si>
    <t xml:space="preserve">To maintain our non-goverment &amp;  non-partisan brand in all our engagements. </t>
  </si>
  <si>
    <t>Newly introduced risk</t>
  </si>
  <si>
    <t xml:space="preserve">Resources declining </t>
  </si>
  <si>
    <t>The pandemic may constrain the effectiveness that comes with physical interactions. Poses direct threat to staff safety and may prevent programme partners from travelling for coordination and planning purposes.</t>
  </si>
  <si>
    <t>Use of technology tailored alternatives (Working from home);  Enforcement of Covid-19 protocols: Enhanced staff complement. Staff encouraged to get vaccinated</t>
  </si>
  <si>
    <t>Government surveillance</t>
  </si>
  <si>
    <t>There is the risk of increased government surveillance even after the elections.</t>
  </si>
  <si>
    <t>Protect data and use strong passwords and common safety measures. At the same time it is almost impossible to fully deter, so accept this risk and continously be aware of this and take it into account</t>
  </si>
  <si>
    <t>Data Privacy</t>
  </si>
  <si>
    <t xml:space="preserve">With theenactment of l Data Protection Act, 2019. and the establishment of Data Protection Commissioner, there is a risk of having a privacy breach. </t>
  </si>
  <si>
    <t>To mitigate this risk a Privacy Policy will be put in place</t>
  </si>
  <si>
    <t>Digital exclusion</t>
  </si>
  <si>
    <t>Increasing reliance of technology-anchored alternatives by political actors (parliament e.g.), due to the implications of the pandemic risks engendering exclusion of key target groups, due to cost limitations and constrained utilization capacity.</t>
  </si>
  <si>
    <t xml:space="preserve">Where possible use multi-ways of engaging target groups to ensure diversity in public participation. </t>
  </si>
  <si>
    <t>4.4</t>
  </si>
  <si>
    <t xml:space="preserve">Reporting or doxxing of Mzalendo's official handles
</t>
  </si>
  <si>
    <t>Increasingly, official online handles of individuals and organizations have been facing the brunt of anonymous reporting or doxxing, which could compromise the safety of data but also the reputation and content history of our organization</t>
  </si>
  <si>
    <t xml:space="preserve">Ensure that platforms are safeguarded through appropriate measures
</t>
  </si>
  <si>
    <t>4.5</t>
  </si>
  <si>
    <t>Unreliable service providers</t>
  </si>
  <si>
    <t>Power and internet service providers have been experiencing challenges and downtimes that could affect the operation of the organization and its staff</t>
  </si>
  <si>
    <t>Consider putting in place back-up measures or sourcing reliable internet providers</t>
  </si>
  <si>
    <t>4.6</t>
  </si>
  <si>
    <t>Government Digitalization Programme</t>
  </si>
  <si>
    <t>With the government and legislative arm in particular digitizing its operations, it could render Mzalendo and its solutions through civic tech redundant</t>
  </si>
  <si>
    <t xml:space="preserve">Mzalendo should be a step ahead with either being a policy think tank or re-inventing its approach to Parliamentary monitoring. </t>
  </si>
  <si>
    <t xml:space="preserve">Youth Activism </t>
  </si>
  <si>
    <t>Sensitivity around Youth Engagement - Interfeenrence with the right of assembly, expression and association - Intolerance towards diverse voices</t>
  </si>
  <si>
    <t xml:space="preserve">Mzalendo </t>
  </si>
  <si>
    <t>S/N</t>
  </si>
  <si>
    <t xml:space="preserve">Increased political violence </t>
  </si>
  <si>
    <t xml:space="preserve">The security situation in the country is still very fragile. The ongoing tensions in the different parts of the country have an effect on programming and the position of the office. </t>
  </si>
  <si>
    <t xml:space="preserve">The security situation in the country is still very fragile. The ongoing tensions in different parts of the country may disrupt operations and as perspectives on the ongoing tensions become different and overlap, smooth cooperation and alliances among political parties might be affected. </t>
  </si>
  <si>
    <t xml:space="preserve">The political divide within the TPLF in Tigray endangers the relative peace secured after the signing of the Pretoria Agreement. This might lead to political violence within the region and lead to a confrontation with the federal government. Importantly, the division within the TPLF could destabilize the Tigray region, weakening both governance and peace efforts in the region. Nationally, it may undermine the opposition’s ability to challenge the Prosperity Party, consolidating the latter’s power. </t>
  </si>
  <si>
    <t>To address this risk, NIMD can help reduce instability and divisions by fostering dialogue, reconciliation, and mutual understanding among different groups in the country. This can be achieved through initiatives like facilitating peacebuilding efforts, organizing inclusive political forums, and encouraging intergroup collaborations.</t>
  </si>
  <si>
    <t xml:space="preserve">Negative enviroment </t>
  </si>
  <si>
    <t>With the conflict continue unabated in Ethiopia the degree of risk for the political parties related work considerably increasing. Both the government and oppositions have continued to be intollerant</t>
  </si>
  <si>
    <t xml:space="preserve">With the conflict continue unabated in Ethiopia the degree of risk for the political parties related work considerably increasing. Both the government and oppositions have continued to be intollerant. This intolerance has resulted in increased violence and repression, making it even more risky for individuals involved in political party-related activities. The escalating conflict has further polarized the country, leaving little room for dialogue and peaceful resolution. </t>
  </si>
  <si>
    <t>There is ongoing fighting in various parts of the Amhara and Oromia states, along with an increase in kidnappings for ransom by armed groups. At the same time, the macroeconomic reform is having a severe impact on many households. The corridor development program, being implemented in Addis Ababa and other areas with little consultation and in a rushed manner, has led to the eviction of thousands from their homes, disrupting economic activities and making it difficult for many to sustain their livelihoods. The combined effects of the macroeconomic reform and the corridor development program could potentially trigger public protests or unrest due to the resulting social and economic disruptions.</t>
  </si>
  <si>
    <t>Have security plan ready. Facilitate peace talks and reconciliation initiatives among conflicting groups to address underlying grievances. Engaging community leaders and stakeholders in dialogue can foster a more peaceful environment. Establish a system to monitor the social and economic impacts of reforms and development projects. Regular assessments can help identify issues early and allow for timely interventions.</t>
  </si>
  <si>
    <t>Change of political context</t>
  </si>
  <si>
    <t xml:space="preserve"> increased instability</t>
  </si>
  <si>
    <t>There is increased social unrest and instability in the Ethiopia. This instability has been primarily fueled by ongoing political tensions and ethnic conflicts within the country. Additionally, there is deep-rooted political and ethnic divisions and conflicts within the country that includes historical grievances and power struggles that can undermine the NIMD's goal of fostering a cohesive and united society.  These risks may create challenges in fostering a unified and inclusive political environment, making it difficult for NIMD to effectively engage with all relevant stakeholders and promote democratic values.</t>
  </si>
  <si>
    <t>The 7th general election is set to take place in two years, with preparations likely to begin in 2025. Any disagreements or confrontations between the ruling party and the opposition on this matter could spark political tension or unrest. Additionally, deteriorating diplomatic relations with Somalia and Eritrea, along with continued provocative rhetoric among the leadership, may escalate into a military confrontation, which could significantly impact domestic politics.</t>
  </si>
  <si>
    <t>To address this risk, NIMD should facilitate regular meetings among the ruling party, opposition, and other stakeholders to enhance communication and understanding. This can involve implementing conflict resolution mechanisms, fostering tolerance and respect for diversity, and providing platforms for marginalized voices to be heard. Additionally, establish monitoring mechanisms by implementing early warning systems to track political developments and public sentiment, including social media monitoring and community feedback. Engage in the election preparation process by capacitating political party leaders.</t>
  </si>
  <si>
    <t>lack of political will or commitment</t>
  </si>
  <si>
    <t>lack of political will or commitment from key stakeholders to implement democratic reforms. This could hinder the NIMD's efforts to promote inclusive and participatory governance in the country</t>
  </si>
  <si>
    <t xml:space="preserve">To mitigate this  NIMD should engage in awareness campaigns to highlight the benefits of democratic reforms and garner support from key stakeholders. Additionally, NIMD could collaborate with local civil society organizations to build alliances and strengthen their collective voice in advocating for democratic reforms. </t>
  </si>
  <si>
    <t xml:space="preserve">Lack of interest of target groups in the programme objectives </t>
  </si>
  <si>
    <t xml:space="preserve">The target groups may not see the relevance or value in the programme objectives, leading to a lack of motivation or engagement. This could result in low participation rates and limited impact on the intended beneficiaries. Additionally, if the target groups do not understand how the programme objectives align with their needs or aspirations, they may be less likely to actively support or advocate for its success. </t>
  </si>
  <si>
    <t xml:space="preserve">Communicate the programme objectives clearly and effectively to the target groups. This can be done through various means such as conducting informative sessions, providing real-life examples, and highlighting the potential benefits of achieving the objectives. Moreover, actively involving the target groups in the planning and decision-making processes can help create a sense of ownership and increase their understanding of how the programme objectives align with their interests and aspirations. </t>
  </si>
  <si>
    <t xml:space="preserve"> Political parties may consider NIMD partisan if the programme supports one group too much according to other stakeholders. This perception could undermine the credibility and effectiveness of NIMD's efforts in promoting inclusive democracy</t>
  </si>
  <si>
    <t>With every contact and in every event the team analyses the role of NIMD and its perception towards the stakeholders, strong connections built with important stakeholders, HR policy that support diversity of staff. NIMD must ensure transparency and impartiality in its support, engaging with a diverse range of political parties and stakeholders to foster a sense of inclusivity and trust.</t>
  </si>
  <si>
    <t>Leaked information</t>
  </si>
  <si>
    <t>Too many people can access sensitive information (personal data, politically sensitive information) if it gets leaked.</t>
  </si>
  <si>
    <t xml:space="preserve">NIMD implements its Data protocol to emplace strict security measures such as encryption protocols and access controls. These protocols ensure that only authorized individuals can access and manipulate the data, reducing the risk of unauthorized access and potential leaks. Create a documentation plan with restricted access to sensitive information would also help. Additionally, regular security audits and training/awareness programs can be conducted to ensure that employees are aware of the importance of safeguarding sensitive information and are equipped with the necessary knowledge to prevent data leaks. </t>
  </si>
  <si>
    <t>lack of access to technology by target groups</t>
  </si>
  <si>
    <t>Target groups such as young political leaders have a lack of access to quality internet to be in touch with their peers.</t>
  </si>
  <si>
    <t>Growing number of EDAC/EDAW alumni.</t>
  </si>
  <si>
    <t>NIMD encourages politicians to familiarize themselves with digital tools and platforms that can help them stay connected and informed, but still, NIMD will continue to organize offline events. Online platforms can be a valuable addition to our efforts, especially given their growing number of EDAC/EDAW alumni."</t>
  </si>
  <si>
    <t xml:space="preserve"> Description </t>
  </si>
  <si>
    <t xml:space="preserve">Military insurgency in Cabo Delgado Province with particular effects in Niassa and Nampula provinces. </t>
  </si>
  <si>
    <t xml:space="preserve">unchanged </t>
  </si>
  <si>
    <t>Military instability in the north of the country (insurgents/terrorists), resulting from the insurgency, may compromise the implementation of some local interventions.</t>
  </si>
  <si>
    <t>Carry out activities through digital platforms, reducing travel by participants.</t>
  </si>
  <si>
    <t>Fluctuation in the exchange rates, caused in part by economic uncertainties due to Conflict in Ukraine</t>
  </si>
  <si>
    <t>New</t>
  </si>
  <si>
    <t>The War between Russia and Ukraine created many political, social and economic effects that affect the economies of African countries.</t>
  </si>
  <si>
    <t xml:space="preserve">Moderate </t>
  </si>
  <si>
    <t>Negotiate with the Dutch Embassy and adjust the program budget in case the value of the main currencies changes dramatically. Make new prioritization of the activities with partners/stakeholders</t>
  </si>
  <si>
    <t>2023 Municipal elections</t>
  </si>
  <si>
    <t>2024 General elections</t>
  </si>
  <si>
    <t>Due to the preparations for the electoral campaign, political actors may be more engaged in the electoral race and less available for the Program's interventions.The Program's target groups may be active members and supporters of political parties and therefore be involved in the 2024 electoral process, where the President of the Republic, Deputies of the Assembly of the Republic, Members of Provincial Assemblies and Province Governors will be elected.</t>
  </si>
  <si>
    <t>1. Plan together with the political actors of the PoD Program, as well as include them in the planning process as a way of gaining ownership</t>
  </si>
  <si>
    <t>2. Carry out a greater number of interventions in the first semester, preferably before the Electoral Campaign.</t>
  </si>
  <si>
    <t>Covid - 19 in Mozambique</t>
  </si>
  <si>
    <t>unchanged</t>
  </si>
  <si>
    <t>Not applicable</t>
  </si>
  <si>
    <t>Health protocols have been updated to respond to the epidemiological context. Currently, most of the severely restrictive protocols have been lifted due to the stabilization of epidemiological indicators. However, the situation may change depending on the evolution/stabilization of the epidemic.</t>
  </si>
  <si>
    <t>For the activities that are possible, these will be carried out based on hybrid methods: Virtually and in person</t>
  </si>
  <si>
    <t>Alternation of power in the leadership and in the leagues of political parties</t>
  </si>
  <si>
    <t>Political parties, more interested in their internal restructuring, in particular the opposition due to the death of their leaders and less available to discuss political matters in terms of women's inclusion and participation.</t>
  </si>
  <si>
    <t>Continuing to privilege informal spaces that have the potential to advocate, raise awareness and influence actors' practices, behaviors and attitudes.</t>
  </si>
  <si>
    <t>Little commitment of women in the search for greater inclusion and participation</t>
  </si>
  <si>
    <t>Political parties, more interested in their internal restructuring, in particular opposition to the death of their leaders and less willing to discuss political issues in terms of women's inclusion and participation.</t>
  </si>
  <si>
    <t xml:space="preserve">Engage the leadership of women’s leagues of political parties and political parties to make them engage their members. </t>
  </si>
  <si>
    <t>Diplomatic community focused on the conflict (Russia – Ukraine).</t>
  </si>
  <si>
    <t>Due to the war between Russia and Ukraine, some Western governments with diplomatic representation in Mozambique may be more concerned with resolving or mitigating the effects of the conflict in their countries.</t>
  </si>
  <si>
    <t>Maintain a permanent approach/advocacy with diplomatic actors, making them aware of the advantages of their involvement in the PoD program agenda.</t>
  </si>
  <si>
    <t>The diplomatic community does not prioritize inclusive politics in its political agenda with mozambique</t>
  </si>
  <si>
    <t>The diplomatic community can prioritize other areas of action in its support to Mozambique, such as social areas and this can reduce the results that the program aims to achieve.</t>
  </si>
  <si>
    <t>Dialogue repeatedly with partners in order to show the importance of supporting the promotion of inclusion for national political development, sharing the notable gains that have already been achieved and possible losses resulting from the non-prioritization of inclusive policy for Mozambique.</t>
  </si>
  <si>
    <t>Involvement of staff members in corrupt practices.</t>
  </si>
  <si>
    <t>Staff members may be susceptible to corrupt behaviors, putting the organization's work and image at national and international level on risk.</t>
  </si>
  <si>
    <t>1. Ensure that all staff members have and know the procedures manual and practice.</t>
  </si>
  <si>
    <t>2. Hold internal meetings to raise awareness of good programmatic and financial management practices.</t>
  </si>
  <si>
    <t>3. Sanction those who have corrupt behaviors, as a way to prevent other staff members from also misbehaving in the management process.</t>
  </si>
  <si>
    <t>Loss of other partners financing the organisation</t>
  </si>
  <si>
    <t xml:space="preserve">Financing partners may discontinue their support to IMD thereby affefcting the functioning of the organisation and other programming </t>
  </si>
  <si>
    <t>Repeatedly instill in staff the need to comply with internal financial and programmatic management standards</t>
  </si>
  <si>
    <t>Irregular use of internal information through technologies</t>
  </si>
  <si>
    <t>The improper use of technologies and the mismanagement of internal documentary information by staff can damage the institution.</t>
  </si>
  <si>
    <t>Create and share with staff, internal information management policies and institutional documents archive</t>
  </si>
  <si>
    <t>Digital security</t>
  </si>
  <si>
    <t>new</t>
  </si>
  <si>
    <t>Computer systems and IMD's social media accounts being breached, potentially leading to the exposure of alumni and employee data, as well as work documents.</t>
  </si>
  <si>
    <t>Team has discussed extensivley which platofrms to communicate through
Provide training on cybersecurity best practices for elected officials and their staff, focusing on how to safeguard personal and professional data.</t>
  </si>
  <si>
    <t>AI Governance</t>
  </si>
  <si>
    <t>AI decision-making systems, used by political institutions or governments, may exclude newly elected actors from critical discussions if they rely too heavily on automated processes. AI might be used to centralize power or marginalize certain voices.</t>
  </si>
  <si>
    <t>Promote frameworks that allow elected actors to have a voice in how AI systems are used in political decision-making, ensuring transparency and accountability</t>
  </si>
  <si>
    <t>Environmental (natural disasters)</t>
  </si>
  <si>
    <t>5.1</t>
  </si>
  <si>
    <t>The occurrence of environmental/climate/natural disasters 
that may in some way affect the implementation 
of program interventions.</t>
  </si>
  <si>
    <t xml:space="preserve">The province of Cabo Delgado, which is the geographical 
focus of the Programme's implementation, has already suffered from intense rains, as was the case of cyclone Kennedy in 2019. Taking this past into account and due to the effect of climate change, one cannot ignore the probability that other events of this nature will occur. </t>
  </si>
  <si>
    <t>1. Not including affected regions in implementation
of some or all program activities until the situation returns to normal.
2. Travel with political actors from the affected regions, to participate in activities in other cities/provinces.
3. Alternatively, adopt virtual platforms for carrying out activities (dialogue sessions, political advocacy, training, etc.) with the PoD Program actors.</t>
  </si>
  <si>
    <t>NGO law
Watchlist - prosecutors - civicus</t>
  </si>
  <si>
    <t>Increase in corruption cases</t>
  </si>
  <si>
    <t>2024-2025</t>
  </si>
  <si>
    <t xml:space="preserve">Mayors, deputies (as) and/or political actors with whom NIMD works are involved in corruption cases. 
</t>
  </si>
  <si>
    <t xml:space="preserve">When initiating coordination and interventions with public officials, summon more than one person , train on integrity and ensure compliance to code of conduct </t>
  </si>
  <si>
    <t xml:space="preserve">hindering the passage of laws by opposition deputies </t>
  </si>
  <si>
    <t>2024-2028</t>
  </si>
  <si>
    <t>The lack of quorum for the knowledge and approval of bills that benefit vulnerable populations may affect the advancement of the political agendas of women, youth, indigenous peoples, the LGBTIQ+ community, people with disabilities, etc.</t>
  </si>
  <si>
    <t>certain / imminent</t>
  </si>
  <si>
    <t>mitigate</t>
  </si>
  <si>
    <t>Establish roundtables to learn about the needs of this population in order to establish alliances with the Congress of the Republic of Guatemala and civil society to avoid hindering political agendas.</t>
  </si>
  <si>
    <t>Continuation of Congress' regressive agenda</t>
  </si>
  <si>
    <t xml:space="preserve">Whole period </t>
  </si>
  <si>
    <t xml:space="preserve">Reforms to laws that set back democracy in the country (NGO's Law in force in Guatemala, also if a regressive reform of the Electoral and Political Parties Law is approved).
</t>
  </si>
  <si>
    <t xml:space="preserve">Empowerment and strengthening of civil society (through technical assistance, training, politicization and dialogue).
Strengthening of minority parliamentary groups in Congress.
Establish alliances between deputies that promote democratic agendas with civil society. 
Continue to promote/establish spaces for dialogue and trust with deputies Support containment initiatives  
Communication strategy for contention.                                                                                                                                                                                                                                                                         </t>
  </si>
  <si>
    <t>NGO Law</t>
  </si>
  <si>
    <t>The offices are directly attacked on social networks and public institutions start attacks and persecutions against people from the government of Bernardo Arévalo, for cases of electoral fraud.</t>
  </si>
  <si>
    <t>NIMD conducts situational analyses every six months to assess how the current government can implement measures to strengthen its base. It is critical to understand the extent of political persecution of officials running institutions and how this may affect citizen participation. This is especially relevant, given that the judiciary is still co-opted by people close to the previous government. In these spaces, our headquarters, donors, partners, and strategic allies are invited</t>
  </si>
  <si>
    <t xml:space="preserve">There is a NGO Law in Guatemala and one drafted in El Salvador. As this may close the civic space for us and the partners we work with. </t>
  </si>
  <si>
    <t>Periodic analysis on shrinking civic space between regional NIMD offices and partners to create an Action Plan. 
Linkage to non-governmental organization coordination spaces</t>
  </si>
  <si>
    <t xml:space="preserve"> Threats to press freedom</t>
  </si>
  <si>
    <t xml:space="preserve">Censorship of public opinion, independent media and journalists.
Criminalization of journalists 
Assault, murder, violence against journalists.
</t>
  </si>
  <si>
    <t xml:space="preserve">Visibility of cases of violence against journalists. _x000D_Public pronouncement in favor of freedom of the press._x000D_
</t>
  </si>
  <si>
    <t xml:space="preserve">Physical aggression, intimidation and threats against human rights defenders </t>
  </si>
  <si>
    <t>Assaults, murders, violence against defenders.
Criminalization of rights defenders.
Criminalization of human rights defenders by the Public Prosecutor's Office</t>
  </si>
  <si>
    <t>Give visibility of cases of violence against defenders.
Public statement in favor of human rights of defenders. Provide continued support to rights defenders</t>
  </si>
  <si>
    <t>1.7</t>
  </si>
  <si>
    <t>The election of 13 Supreme Court justices elected by deputies linked to corruption cases and related to the attorney general of the Public Prosecutor's Office</t>
  </si>
  <si>
    <t>polarization of the justice process for political actors linked to acts of corruption in the previous government and that strengthens the persecution of activists, government of Bernado Arévalo
An attempted coup d'état by the Pact of the Corrupt</t>
  </si>
  <si>
    <t>Strengthening civil society in citizen participation and oversight of justice bodies so that they act under the rule of law.
Political analysis and constant exchange with key actors. Communication with Alumni and allied organizations to provide relevant information that allows them to generate messages and positioning.
Prepare scenarios and their possible management  
Adaptive planning based on the constitutional rupture: evaluation of the program and reorientation of actions.                                                           
 Strong comunication with donnors in order to take decition and action on adaptating the annual plans</t>
  </si>
  <si>
    <t>1.8</t>
  </si>
  <si>
    <t>Natural Disasters in the region</t>
  </si>
  <si>
    <t>Central america is heavily affected by hurricanes and other natural disasters which affects the wellbeing of the people we work to the point that we have had to suspend processes due to the national emergency.</t>
  </si>
  <si>
    <t>Given the frequency of natural disasters in the region, a schedule of activities will be made that ensures flexibility and takes into account the seasons when extreme weather events may have a higher frequency and impact.</t>
  </si>
  <si>
    <t>1.9</t>
  </si>
  <si>
    <t>The government has not yet managed to strengthen the foundations in the ministries and secretariats necessary to achieve the results outlined in its management plan during the first year.</t>
  </si>
  <si>
    <t>Presidential secretariats do not have dialogue strategies that allow for the strengthening of the tables held with political actors and civil society, which shows that strategically, a weakening is becoming visible.</t>
  </si>
  <si>
    <t>.Ofrecer espacios o plataformas para el diálogo con el fin de lograr negociaciones y trabajo estratégico.                                                                               and spaces for building trust between political and social actors.</t>
  </si>
  <si>
    <t>1.10</t>
  </si>
  <si>
    <t xml:space="preserve">2025 Elections and the Absent Reforms to the Electoral Political System in Honduras </t>
  </si>
  <si>
    <t>levels of polarization and political violence have reemerged in a fragmented society, with fragile institutions and complacent authorities, unable to sanction, warn, or reproach the hate speech and political violence that are part of everyday life in the country.</t>
  </si>
  <si>
    <t>Monitor the situation and provide continued support to rights defenders</t>
  </si>
  <si>
    <t>Lack of commitment from political and civic actors</t>
  </si>
  <si>
    <t xml:space="preserve">Political and civic actors do not show interest and/or commitment in the training and dialogue processes promoted by the Program. </t>
  </si>
  <si>
    <t xml:space="preserve">Lobbying and outreach with organizations to present NIMD's dialogue approach and invite them to participate.                                                                    Design interventions that respond to the interests of the participants, as well as taking into account the PEA.
- Periodic monitoring and accompaniment of the participants. 
-Support to participants by providing Internet for connection to virtual activities.                                                                                                                                                                                                                    Search for alternative actors or those interested in participating in training or dialogue processes. Work with interested actors                                                                                                                                                                                                                                                                                                                                                                                                                                                     </t>
  </si>
  <si>
    <t>Lack of commitment from implementing partners</t>
  </si>
  <si>
    <t>- Accommodations and non-compliance with deadlines, reports and interventions by implementing partners.                             
-Lack of capacity and competencies of partners.</t>
  </si>
  <si>
    <t>-Stimulate and promote co-responsibility and commitment to the design, execution, monitoring and evaluation of the execution and results obtained with the implementing partners.  _x000D_
-To make timely adjustments that guide the fulfillment of outcomes outline</t>
  </si>
  <si>
    <t>Political actors participating in dialogue spaces do not achieve reforms and/or relevant proposals to strengthen democratic spaces.</t>
  </si>
  <si>
    <t>Inability of political actors, such as deputies, public officials, mayors and municipal councils, to influence and lobby for the establishment and strengthening of democratic spaces.</t>
  </si>
  <si>
    <t xml:space="preserve">Accompaniment, training, follow-up and technical advice to political actors related to political advocacy. </t>
  </si>
  <si>
    <t>Civic actors do not influence policy decisions relevant to establishing/strengthening democratic spaces</t>
  </si>
  <si>
    <t xml:space="preserve">It is not possible to formulate public policies, initiatives, reforms, agendas or plans with the participation and support of civic actors. </t>
  </si>
  <si>
    <t xml:space="preserve">Support, facilitate and strengthen alliances between political and civic actors. _x000D_
- Provide technical assistance in tools and strategies for advocacy, lobbying and dialogue. </t>
  </si>
  <si>
    <t>A case of harassment, abuse, sexual exploitation in the intervention of the Program is presented.</t>
  </si>
  <si>
    <t xml:space="preserve">A case of (sexual) harassment, abuse and/or exploitation is identified within the framework of the Program carried out by NIMD Staff, partners or target audience. </t>
  </si>
  <si>
    <t>Dissemintate, train and make staff, partners and target audience aware of the Code of Conduct and Gender Policy that NIMD has._x000D_
Train staff, partners and target audience on the steps to follow in case a case is identified. _x000D_
Activate the network of Confidential Councils that NIMD establishes. _x000D_
Follow up on the case.</t>
  </si>
  <si>
    <t xml:space="preserve">Fraud in the implementation of the Program </t>
  </si>
  <si>
    <t xml:space="preserve">Fraud or misconduct is discovered in the implementation of the Program.  </t>
  </si>
  <si>
    <t xml:space="preserve">NIMD Guatemala complies with the regulations of the Intendencia de Verificación Especial (IVE). NIMD Guatemala complies with the regulations of the Intendencia de Verificación Especial (IVE). _x000D_
-Internal fraud prevention and control regulations, manuals and policies that promote transparency in the use of funds. _x000D_
- NIMD does not grant funds at the request of the State or political parties. _x000D_
</t>
  </si>
  <si>
    <t>Attacks or accusations due to approaches or topics in training activities and dialogues.</t>
  </si>
  <si>
    <t>Conservative and/or regressive actors and sectors criticize our interventions and the approaches used with respect to the fight against corruption and impunity, social auditing, the defense of women's rights, feminist positions and advocacy with respect to the LGBT+ population.</t>
  </si>
  <si>
    <t>Work in strategic alliance with other stakeholders, as well as maintain an even-handed communication in the face of signals and messages, avoiding provocations.</t>
  </si>
  <si>
    <t>Attacks or accusations by political and civic actors whom NIMD is strengthening and/or providing technical assistance.</t>
  </si>
  <si>
    <t>Conservative and/or regressive actors and sectors criticize our interventions and the actors we strengthen, trying to show that this support is not allowed.</t>
  </si>
  <si>
    <t xml:space="preserve">Maintain updated records of technical and financial support provided to ABPC's prioritized actors: civil society organizations, political parties, the Congress of the Republic and the Supreme Electoral Tribunal. With the latter, NIMD Guatemala records and documents the support provided to political parties and has sent reports on this issue to the TSE. </t>
  </si>
  <si>
    <t xml:space="preserve">Political and civic actors do not participate and/or engage in virtual interventions organized/promoted by the Program. </t>
  </si>
  <si>
    <t>Due to the digital divide, participants are unaware of platforms, applications and have limited access to the internet. _x000D_
Risks are increased in departmental areas and reduced in cities. _x000D_
They do not own computers and through mobile devices they participate in training processes.</t>
  </si>
  <si>
    <t>-Technical sessions on the use of Zoom, Google Classroom and more.
-Provide participants with support to access to  internet and facilitate their connection. 
- Elaborate political and economic analysis (PEA) at departmental level to know th</t>
  </si>
  <si>
    <t xml:space="preserve">Loss of information relevant to the Program </t>
  </si>
  <si>
    <t xml:space="preserve">NIMD projects and programs lose information on their computers about the implementation of activities. </t>
  </si>
  <si>
    <t>Request NIMD staff to save documents in One Drive._x000D_
-Periodically update the NIMDSYS Information System. _x000D_
-Back ups of NIMD Staff computers.</t>
  </si>
  <si>
    <t>Presence of hackers in the digital information system of NIMD Guatemala</t>
  </si>
  <si>
    <t xml:space="preserve">Hackers break into NIMD Guatemala's digital system. </t>
  </si>
  <si>
    <t xml:space="preserve">Establishing waiting rooms on platforms such as Zoom, Teams, FB live. Protect data with encryption. Securirty trainigs and awareness raising for staff_x000D_
 </t>
  </si>
  <si>
    <t>Staff do no file document correctly in One Drive</t>
  </si>
  <si>
    <t xml:space="preserve">Staff uses isolated folders to store files/documents so there are no backups in One Drive. </t>
  </si>
  <si>
    <t>NIMD Staff uses computer backups</t>
  </si>
  <si>
    <t>Actions to Minimise Risk</t>
  </si>
  <si>
    <t>When</t>
  </si>
  <si>
    <t>Who</t>
  </si>
  <si>
    <t>Actualización 2025</t>
  </si>
  <si>
    <t>Leadership (Governance)</t>
  </si>
  <si>
    <t>The allies of the Alliance for the Transformation of Congress fail to keep their commitment</t>
  </si>
  <si>
    <t>Local partners left the previous network because there were other activities prioritized, however NIMD reestructured the space and found other organizations to establish this new Alliance with a clearer governance and statutes. Also NIMD has secured other ways of work with Congress to ensure the sustainability in the implementation.</t>
  </si>
  <si>
    <t>NIMD created a stakeholder alliance in 2021 with OSC and international cooperation. In the last year, the efforts to ensure the CNID fell short and the alliance was reeestructured, more organizations were included and NIMD ensured two lines of work, 1) Alongside the organizations to work to innovation and transparency and 2) its own work with Congress in technical assistance.</t>
  </si>
  <si>
    <t>From 2022 to 2025</t>
  </si>
  <si>
    <t>Dialogue Specialist</t>
  </si>
  <si>
    <t>The risk remains. Mitigation strategies have been contemplated regarding the signing of the Statutes as a way to formalize the Alliance. This has served to establish clear governance mechanisms and the intention to seek new organizations interested in becoming members.
In 2024, three organizations left the Alliance. However, the commitment of the remaining organizations has remained strong.</t>
  </si>
  <si>
    <t>Financial</t>
  </si>
  <si>
    <t>3.1.1</t>
  </si>
  <si>
    <t>Unelegible costs due partners funds mismanagement</t>
  </si>
  <si>
    <t>Poor financial management by main aplicants on joint ventures results in financial loss due unelegible expenditure</t>
  </si>
  <si>
    <t>All joint ventures has governance structure and checks and balances which allows them mutual supervision on how processes are complied to ensure a proper funds management</t>
  </si>
  <si>
    <t>From January 2021 to December 2025</t>
  </si>
  <si>
    <t>Executive Director</t>
  </si>
  <si>
    <t xml:space="preserve">NIMD has redefined its role as an actor in international cooperation. It now recognizes that, in addition to material aid (financial funds), organizational and epistemic leadership is essential for implementing and executing funds for specific ventures focused on democratic innovation and dialogue support.
Joint ventures then, must be defined under these conditions. </t>
  </si>
  <si>
    <t>3.1.2</t>
  </si>
  <si>
    <t>Decisions made by our allies or partner organizations affect the implementation of NIMD planned activities</t>
  </si>
  <si>
    <t>Unforeseen decisions made by third parties affect the implementation of activities by NIMD, which delays processes and affects other planned activities.</t>
  </si>
  <si>
    <t>All NIMD's processes in alliance and agreement with other organizations have clear and previously agreed upon schedules and commitments. As well as a rigorous annual planning in order to avoid the delay of other activities.</t>
  </si>
  <si>
    <t>Executive Director and Specialists</t>
  </si>
  <si>
    <t>The risk remains, especially with political actors who are prone to change their decision-making plans due to political instability, which may result in the relocation of offices.
In this scenario, NIMD is constantly exploring different processes and actions to implement ventures. It has also been a strategy to understand these situations as backlash against previous commitments that undermine trust.</t>
  </si>
  <si>
    <t>Organisational</t>
  </si>
  <si>
    <t>3.2.1</t>
  </si>
  <si>
    <t>Local partners affects NIMD Colombia organisational reputation</t>
  </si>
  <si>
    <t>Decisions and actions of local partners on joint initiatives are developed without reaching an agreement with NIMD, and are perjudicial to our beneficiaries and prioritzed actors, tainting NIMD organisational reputation</t>
  </si>
  <si>
    <t>NIMD works through Memorandums of Understanding and/or contracts with local partners. These documents set out how joint decisions are made and the legal tools to solve problems</t>
  </si>
  <si>
    <t xml:space="preserve">No further actualization on the risk or the mitigation strategy. </t>
  </si>
  <si>
    <t>Safety &amp; Security</t>
  </si>
  <si>
    <t>3.3.2</t>
  </si>
  <si>
    <t xml:space="preserve">Beneficiaries and team are threathened by illegal groups </t>
  </si>
  <si>
    <t xml:space="preserve">Illegal groups threathen NIMD team and beneficiaries preventing the development of interventions </t>
  </si>
  <si>
    <t>Held activities until threats are discarded and promote a safe space for all the actors. Implement NIMD's security plan which were updated in a consultancy with Protection International for staff and beneficiaries. Finally NIMD will evaluate the continuity of activities prioritizing the safety of the team and participants.</t>
  </si>
  <si>
    <t>It is not a new risk. The risk materialized twice during program implementation but measures were taken to protect NIMD personnel. Among the actions taken was the removal of personnel from the danger zone in a short period of time.</t>
  </si>
  <si>
    <t>3.3.3</t>
  </si>
  <si>
    <t xml:space="preserve">Riots and instability affect the development of activities </t>
  </si>
  <si>
    <t xml:space="preserve">Due to riots and political instability NIMD can't reach territories neither can guarantee participation of civil society </t>
  </si>
  <si>
    <t>NIMD will prioritize actions and resources that can be held and will reschedule actions that are dependant of public stability</t>
  </si>
  <si>
    <t>It is not a new risk. NIMD maintains the security protocol in force. In addition, in the last year there have been no mass mobilizations affecting the satff safety or the implementation of the program.</t>
  </si>
  <si>
    <t>Human Resources</t>
  </si>
  <si>
    <t>3.4.1</t>
  </si>
  <si>
    <t>NIMD's team resigns due to external incentives or personal reasons</t>
  </si>
  <si>
    <t xml:space="preserve">NIMD loses team and has to spend time looking for and preparing other members </t>
  </si>
  <si>
    <t>NIMD have drafted ToR to quickly launch new recruitment processes and have enough staff to support activities while vacancies are filled.</t>
  </si>
  <si>
    <t>From the begining of the program onwards</t>
  </si>
  <si>
    <t>3.4.2</t>
  </si>
  <si>
    <t>Sexual harrasment and/or workplace harassment by co-workers, partners and/or beneficiaries</t>
  </si>
  <si>
    <t>NIMD staff, partners and/or beneficiares are sexually harrased or harassed in at work by co-workers, partners and/or beneficiaries.</t>
  </si>
  <si>
    <t>NIMD has an integrity policy and an anti-harrasment policy  which are part of labour contracts for staff, services contracts for consultants and providers, terms of reference for interventions, and will be included in MoUs. The Confidential Advisor is the focal point to manage this situations. Also NIMD Colombia has published a protocol on harassment and gender-based violence, which establishes a route of attention to these cases, and which applies to all persons working with NIMD, as well as beneficiaries and partner organizations. Seminars are also held to share this information with the staff.</t>
  </si>
  <si>
    <t>From the beggining of the program and onwards</t>
  </si>
  <si>
    <t>Senior Program Officer
Confidential Advisor
Executive director</t>
  </si>
  <si>
    <t>3.4.3</t>
  </si>
  <si>
    <t>The contracting of professionals who do not comply with what was requested or deliver low quality products.</t>
  </si>
  <si>
    <t>Contractors are hired who comply with the terms of reference, but at the time of executing their work, their products are neglected and do not meet the quality conditions to satisfaction.</t>
  </si>
  <si>
    <t>NIMD is working to standardize its third-party contracting processes and provides administrative re-inductions to staff to make the processes clearer and more effective.</t>
  </si>
  <si>
    <t>Office Manager
Senior Program Officer
Specialists</t>
  </si>
  <si>
    <t>Fraud &amp; Corruption</t>
  </si>
  <si>
    <t>3.5.1</t>
  </si>
  <si>
    <t>Procurement processes are ill-intentioned to benefit third parties</t>
  </si>
  <si>
    <t>NIMD''s team gets involved in ill-intentioned processes in exchange of bribes</t>
  </si>
  <si>
    <t>NIMD promotes very strict criteria for team selection and with rigorous financial and administrative processes and adequate chain of supervision for every process. A consultancy with Transparency International was implemented to increase integrity standards.</t>
  </si>
  <si>
    <t>Operational (Programmatic)</t>
  </si>
  <si>
    <t>Programme &amp; Project</t>
  </si>
  <si>
    <t>4.1.1</t>
  </si>
  <si>
    <t>The Congress has no interest in promoting political reform processes</t>
  </si>
  <si>
    <t>A new Congress has been installed and actions to work with them are being worked out.</t>
  </si>
  <si>
    <t>NIMD continues to provide technical assistance to the Congress. And, it will continue to build relationships to promote the political reform in the upcoming year.</t>
  </si>
  <si>
    <t>Green</t>
  </si>
  <si>
    <t>4.1.2</t>
  </si>
  <si>
    <t>The following elections (2023) may change the political priorities of the political parties.</t>
  </si>
  <si>
    <t>The electoral priorities of political parties are constantly changing and they do not prioritize technical assistance of their candidates.</t>
  </si>
  <si>
    <t>NIMD will continue to assist the subnational elected bodies and relevant government agencies through different activities and scenarios to comply with the target, focusing with the candidates and youth leaders.</t>
  </si>
  <si>
    <t>The risk remains, especially with the 2023 election processes that took place. In this new political landscape, alliances are being reshaped by emerging political agendas.
The mitigation strategy is now focused on identifying institutional conditions that are not completely dependent on political agendas, in order to implement and provide technical support.</t>
  </si>
  <si>
    <t>Fundraising</t>
  </si>
  <si>
    <t>4.2.1</t>
  </si>
  <si>
    <t>NIMD Colombia fails to secure funding for new projects</t>
  </si>
  <si>
    <t>NIMD Colombia is finalizing some of its projects funded by others, and applying for new opportunities but it is possible that grants will not be awarded to continue with its mission of strengthening democracy.</t>
  </si>
  <si>
    <t>NIMD continues to apply to new opportunities and establish lobbying strategies and dialogues with potential international funders to give continuity to our mission in Colombia and maintain the necessary staff for the implementation of activities. We have diversified the ways of obtaining national and private funds (agreements, service orders, MOUs, among others...).</t>
  </si>
  <si>
    <t>From 2023 onwards</t>
  </si>
  <si>
    <t>Rising Armed Clashes Disrupt Access and Engagement in Programmed Areas</t>
  </si>
  <si>
    <t>Increase in violent armed clashes in targeted programmed areas, certain areas become inaccessible or stakeholders are unable to travel or participate.</t>
  </si>
  <si>
    <t>Manage</t>
  </si>
  <si>
    <t xml:space="preserve">Now that in-person trainings are available, careful consideration is essential for travel arrangements for each participant, tailored to their individual safety and security needs. NIMD Myanmar continues its diligent approach, regularly analyzing the political and security landscape, specifically focusing on elements that might impact participants' ability to engage in both in-person and online activities. If necessary, planned activities will be rescheduled. Ahead of each event, NIMD Myanmar provides comprehensive security briefings to attendees, outlining procedures to minimize safety and security risks. For online participants, NIMD Myanmar equips them with resources before activities, such as power banks for charging devices during power outages in conflict-affected areas and secure channels for accessing lecture materials at their convenience.
</t>
  </si>
  <si>
    <t xml:space="preserve">medium </t>
  </si>
  <si>
    <t>Civic Space Constricts: Challenges in Implementing Activities in Myanmar</t>
  </si>
  <si>
    <t>The operating space for civil society and political parties continues to shrinking in Myanmar, especially amongst civic actors that engage with political parties and democratic institutions. International organizations that continue to have a presence in the country are increasingly pressured to take a stance on the political situation.</t>
  </si>
  <si>
    <t>Certain/Imminent</t>
  </si>
  <si>
    <t xml:space="preserve">NIMD Myanmar will monitor SAC decrees and adjust to restrictive measures. NIMD operates from a regional office in Thailand, a hub for international NGOs in Myanmar. Safety is a priority, and NIMD adapts to protect target groups and regions from unwanted attention. NIMD collaborates closely with Myanmar-focused NGOs in Thailand, aiming to enhance information sharing. NIMD maintains virtual safe spaces with secure protocols, including Zoom entry codes, to ensure participant privacy and safety.
</t>
  </si>
  <si>
    <t xml:space="preserve">High risk </t>
  </si>
  <si>
    <t>Limited political space for political parties  in Myanmar</t>
  </si>
  <si>
    <t xml:space="preserve">The new authorities' process threatens political parties, partners, and civil society, restricting their interactions. According to the party registration law and process, the junta-backed UEC strictly watched parties from engaging with international groups. Now 50 political parties are approved after re-register under strict conditions, while other await UEC approval. 
</t>
  </si>
  <si>
    <t>Adapt target groups to bring in individual political actors rather than targeting political parties. NIMD Myanmar will continue to reassess target audiences for any future program initiatives.</t>
  </si>
  <si>
    <t>Events and results around  the anticipated  SAC-organized elections incite further political chaos</t>
  </si>
  <si>
    <t>The SAC-led elections are potentially set to occur in 2025, placing ongoing pressure on politicians and political parties to participate in election procedures such as party registration and voter enrollment. Local news reports indicate that the SAC is currently conducting a census, with the aim of completing it by October 2024. However, public perception remains skeptical, with the elections widely regarded as neither free nor fair, seen instead as a mechanism for the junta to solidify its power on the international stage.The prospect of these elections is likely to exacerbate insecurity among politicians and intensify political tensions. This atmosphere risks further eroding trust among political figures, as they may feel pressured to either align with public sentiment or comply with the SAC's demands. Moreover, the SAC may restrict the movement of politicians from both registered and unregistered parties, increasing surveillance on their activities.Should these unjust elections proceed, they could have a profound impact on both formal and informal peace processes, potentially stalling efforts toward reconciliation and escalating tensions across political divides.</t>
  </si>
  <si>
    <t>Adapt programming to target individual political and CSO actors, rather than through political parties. Continuously assess the political context to evaluate potential consequences and necessary adjustments for our programming. Develop scenario plans for various post-election outcomes, outlining feasible interventions for each scenario. Implement flexible programming that responds to the needs and feedback from political actors. Design activities that focus on trust-building among political stakeholders. Creating safe, neutral spaces for dialogue can reduce tensions and foster collaboration across political divides, even in an insecure environment. Prepare contingency plans to address potential restrictions on politicians' movements and increased surveillance. Support politicians in developing security protocols and promoting both digital and physical security measures to mitigate the risks of interference or repression by the SAC</t>
  </si>
  <si>
    <t>Natural hazards happen in the programme areas and increase vulnerability of participants already living in complex political environment. Natural hazards also complicate logistics</t>
  </si>
  <si>
    <t>Natural disasters such as cyclones, floods, or earthquakes can severely disrupt planned dialogue sessions, peacebuilding workshops, and meetings between political actors by restricting travel, damaging infrastructure, or creating humanitarian crises that shift priorities. Disasters may also displace communities, including political representatives, civil society actors, and local leaders targeted by NIMD’s programs. Additionally, in the aftermath of a disaster, both international and local resources may be diverted toward emergency relief and recovery efforts, potentially reducing funding for political or democracy-building initiatives. In addition actions in the aftermath of the natural hazards can change power balances, depending for example on who contributed to relief and how.</t>
  </si>
  <si>
    <t>Incorporate disaster risk reduction into programming to ensure stakeholders are prepared for disruptions and can continue engagement through alternative means. Build flexibility into the program’s design to adapt activities, such as shifting to virtual meetings or adjusting timelines in the event of disasters. Plan in-person activities to take place before the rainy season or during the summer or winter months. Strengthen engagement with donors and embassies to ensure that the focus is not solely on emergency support and that efforts to enhance political processes are not deprioritized by donors during emergencies. Develop contingency plans for various disaster scenarios to ensure the continuation of critical activities, such as dialogue facilitation and political training, even under adverse conditions.</t>
  </si>
  <si>
    <t xml:space="preserve">Safety concerns and resource limitation for democratic actors participation </t>
  </si>
  <si>
    <t>Although there has been heightened willingness to participate over the past year, there are still those who hesitate due to personal safety and security reasons. During a crisis situation where individuals are struggling to manage their mental and phsyical wellbeing, the relevancy of democracy education programs may be diminished. To those who do have the capacity and motivation to participate, the adequet resources (stable internet, privacy, etc.) might not be available to them to take part in planned activities.</t>
  </si>
  <si>
    <t xml:space="preserve">Continued engagement with political actors and alumni especially in preparation of the democracy school and during it has shown that NIMD Myanmar's reputation is still highly trusted and the trainigs valued. However, some potential participants might still have difficulties with access to training activities, which is mitagted by the availability of the MDS app, which gie accessible democracy education to all. Continued and ongoing needs assessmnet with relevant stakeholders to ensure relevance and effectiveness  of programming.  Communication strategies in place to effectively disseminate our messages and programme. </t>
  </si>
  <si>
    <t xml:space="preserve">Security Risks and Trust Challenges for Political Actors in Myanmar'current climate </t>
  </si>
  <si>
    <t>Politicians and political actors face significant safety and security risks, particularly when engaging in activities requiring personal information disclosure. Trust levels among key stakeholders differ from the pre-coup era, creating a volatile environment for cooperation and dialogue. The prevalence of social media campaigns, like "Social Punishment," leaves little middle ground or trust in Myanmar's political and social spheres, making collaborative efforts challenging. The risk of detaining a participant due to claims by other political actors remains a distinct possibility.</t>
  </si>
  <si>
    <t xml:space="preserve">Trust-building exercises will be facilitated with sensitivity of the political situation in mind. Great emphasis will be placed on getting feedback from participants about their comfort and safety while participanting in activities.  NIMD Myanmar will take care to carry out a thorough vetting process prior to holding any sort of interactive session to ensure that participants will be able to engage in dialogue with others in a safe and peaceful setting. </t>
  </si>
  <si>
    <t>Internet Cuts and SAC Influence on Service Providers</t>
  </si>
  <si>
    <t>Internet access has been significantly reduced since the coup, and the program's seamless operation may be hindered by an inadequate ICT infrastructure, as phone service providers are increasingly influenced by SAC affiliates</t>
  </si>
  <si>
    <t>Provide For online participants in conflict areas, NIMD offers resources like power banks for power cuts and secure channels for accessing lecture materials at their convenience. Users can download texts from MyDemocracy School app for offline reading, ensuring access to essential information without relying on an internet connection.</t>
  </si>
  <si>
    <t>Digital Literacy Challenges for Participants and Political Actors</t>
  </si>
  <si>
    <t>Both participants and political actors face the growing likelihood of having limited digital literacy, particularly as online platforms become more prevalent in the future.</t>
  </si>
  <si>
    <t xml:space="preserve">Printed “how to” digital information manuals will be included in the training materials delivering package. Pre-recorded “how to use the training platform” video will  be shared to individual participants, as well as in the Facebook group in case of online-training settings. Additionally, staff will undergo a virtual facilitation course to support staff in online dialogue process. </t>
  </si>
  <si>
    <t>Conscription Law cause the young people moved to border area without proper documents</t>
  </si>
  <si>
    <t>Myanmar Junta announce that conscription law will be practiced since 10 February 2024. Some young participants who met the criteria of conscription law moved to other country or border area. Some participants could not come to training area with proper travel documents eg., passport or visa or permission.</t>
  </si>
  <si>
    <t>Some participants might be asked in Myanmar Airport since Immigration randomly checked the passengers. So we will have a preparation phone call to them and how to communicate with the Immigration officer not only in Myanmar Airport but also in Thailand Airport. We will choose a hotel or resort which would accept the participants without passport but with some recommendation from the border police to travel inside the Thailand. similar mitigation with the risk number 2.2. When leaving the airport, flight time and seats are arranged separately to avoid grouping together in order to reduce the risk of being detained or checked as a group if someone is detained.</t>
  </si>
  <si>
    <t>Staff and stakeholders may be exposed to fraudulent and corruption practices</t>
  </si>
  <si>
    <t>Finance and HR manual to be created. Strict Standard Operating Procedures (SOP) have been formed and are in place to prevent fraud and corruption. Additionally, all staff signed a code of conduct and a provision has been included in staff contracts. NIMD Myanmar works with a 4-eyes principle with signing of financial documents and expenditure.</t>
  </si>
  <si>
    <t xml:space="preserve">Psycological stress leads to Staff turnover </t>
  </si>
  <si>
    <t xml:space="preserve">The ongoing political instability, uncertainty, and the potential for violence can result in high levels of stress and anxiety among staff. This can negatively impact their mental well-being. Hence, staff may exit the organization, which may further constrain human resource capacity to efficiently implement activities as planned </t>
  </si>
  <si>
    <t>The team has relocated to Thailand under consultant contracts. Some staff members have shown signs of overload, and these signs should be taken seriously. It is important to seek out psychosocial support providers to be available for staff when needed. Health insurance, rest and relaxation allowances, and housing allowances are provided to ensure team members are in good physical and mental condition. Additionally, the team is allowed to take breaks between intense periods of activity, such as holidays and leave days</t>
  </si>
  <si>
    <t xml:space="preserve">Privacy concerns of staffs </t>
  </si>
  <si>
    <t xml:space="preserve"> In a politically charged environment, the privacy of staff members may be compromised. Their personal information may be at risk of exposure, which can have serious consequences for their safety.</t>
  </si>
  <si>
    <t>NIMD Myanmar prioritizes staff safety. All work-related devices and documents have either been uploaded to the server and deleted or shredded, and daily check-ins through messaging apps have become routine. Constant monitoring of the situation and continuous communication are mandatory when traveling to conflict-affected areas. For example, temporary Signal groups are created for each activity to report on locations and activities, utilizing a disappearing message setting.</t>
  </si>
  <si>
    <t>Computer systems and NIMD's social media accounts being breached, potentially leading to the exposure of alumni and employee data, as well as work documents.</t>
  </si>
  <si>
    <t>The team has extensively discussed which platforms to communicate through, when, and how. Consultants working in Thailand also use a VPN when appropriate. Staff members have signed a code of conduct regarding the usage of social media and IT materials. Sensitive information should not be discussed over the phone or the internet; if there is no alternative, code words will be used. If necessary, staff should regularly change their phone numbers and SIM cards. The use of a VPN is recommended for staff when handling sensitive information. Additionally, all staff members need to change their phone numbers, SIM cards, and passwords for all work-related devices every six months.</t>
  </si>
  <si>
    <t>Misinformation and hatespeech</t>
  </si>
  <si>
    <t xml:space="preserve">Risk that NIMD Myanmar gets targeted in online disinformation campaigns or participants of MySoP activities are targeted or involve in online hatespeech that can harm our reputation and political space to work </t>
  </si>
  <si>
    <t xml:space="preserve">Social media activity is low-profile to non-existent considering the current volatility of the political situation especially amongst online spheres. There has not been any serious breaches of information, but rumouring does happen amongst participants and political actors. The impact of this is combatted through selective information sharing and responsiveness only when completely necessary (to prevent magnification of attention).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</si>
</sst>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_-&quot;$&quot;* #,##0_-;\-&quot;$&quot;* #,##0_-;_-&quot;$&quot;* &quot;-&quot;??_-;_-@_-"/>
    <numFmt numFmtId="165" formatCode="_-&quot;$&quot;* #,##0_-;\-&quot;$&quot;* #,##0_-;_-&quot;$&quot;* &quot;-&quot;??_-;_-@"/>
  </numFmts>
  <fonts count="31" x14ac:knownFonts="1">
    <font>
      <sz val="11"/>
      <color theme="1"/>
      <name val="Aptos Narrow"/>
      <family val="2"/>
      <scheme val="minor"/>
    </font>
    <font>
      <sz val="11"/>
      <color theme="1"/>
      <name val="Aptos Narrow"/>
      <family val="2"/>
      <scheme val="minor"/>
    </font>
    <font>
      <b/>
      <sz val="11"/>
      <color theme="1"/>
      <name val="Aptos Narrow"/>
      <family val="2"/>
      <scheme val="minor"/>
    </font>
    <font>
      <sz val="11"/>
      <color theme="0"/>
      <name val="Aptos Narrow"/>
      <family val="2"/>
      <scheme val="minor"/>
    </font>
    <font>
      <b/>
      <sz val="10"/>
      <color theme="0"/>
      <name val="Aptos Narrow"/>
      <family val="2"/>
      <scheme val="minor"/>
    </font>
    <font>
      <sz val="10"/>
      <color theme="0"/>
      <name val="Arial Narrow"/>
      <family val="2"/>
    </font>
    <font>
      <b/>
      <sz val="10"/>
      <name val="Aptos Narrow"/>
      <family val="2"/>
      <scheme val="minor"/>
    </font>
    <font>
      <sz val="10"/>
      <color theme="0"/>
      <name val="Arial"/>
      <family val="2"/>
    </font>
    <font>
      <sz val="10"/>
      <name val="Aptos Narrow"/>
      <family val="2"/>
      <scheme val="minor"/>
    </font>
    <font>
      <sz val="11"/>
      <color indexed="8"/>
      <name val="Calibri"/>
      <family val="2"/>
    </font>
    <font>
      <sz val="11"/>
      <color theme="0"/>
      <name val="Calibri"/>
      <family val="2"/>
    </font>
    <font>
      <b/>
      <sz val="10"/>
      <color theme="0"/>
      <name val="Calibri"/>
      <family val="2"/>
    </font>
    <font>
      <b/>
      <sz val="10"/>
      <color indexed="8"/>
      <name val="Calibri"/>
      <family val="2"/>
    </font>
    <font>
      <sz val="10"/>
      <color indexed="8"/>
      <name val="Calibri"/>
      <family val="2"/>
    </font>
    <font>
      <sz val="10"/>
      <color theme="8"/>
      <name val="Aptos Narrow"/>
      <family val="2"/>
      <scheme val="minor"/>
    </font>
    <font>
      <sz val="10"/>
      <color rgb="FF000000"/>
      <name val="Aptos Narrow"/>
      <family val="2"/>
      <scheme val="minor"/>
    </font>
    <font>
      <sz val="10"/>
      <color theme="1"/>
      <name val="Aptos Narrow"/>
      <family val="2"/>
      <scheme val="minor"/>
    </font>
    <font>
      <sz val="11"/>
      <color theme="1"/>
      <name val="Calibri"/>
      <family val="2"/>
    </font>
    <font>
      <b/>
      <sz val="10"/>
      <color theme="1"/>
      <name val="Calibri"/>
      <family val="2"/>
    </font>
    <font>
      <sz val="11"/>
      <name val="Calibri"/>
      <family val="2"/>
    </font>
    <font>
      <sz val="10"/>
      <color theme="1"/>
      <name val="Calibri"/>
      <family val="2"/>
    </font>
    <font>
      <b/>
      <sz val="12"/>
      <color theme="1"/>
      <name val="Aptos Narrow"/>
      <family val="2"/>
      <scheme val="minor"/>
    </font>
    <font>
      <b/>
      <sz val="11"/>
      <color rgb="FFFFFFFF"/>
      <name val="Aptos Narrow"/>
      <family val="2"/>
      <scheme val="minor"/>
    </font>
    <font>
      <b/>
      <sz val="11"/>
      <color rgb="FF000000"/>
      <name val="Aptos Narrow"/>
      <family val="2"/>
      <scheme val="minor"/>
    </font>
    <font>
      <sz val="11"/>
      <color rgb="FF000000"/>
      <name val="Aptos Narrow"/>
      <family val="2"/>
      <scheme val="minor"/>
    </font>
    <font>
      <b/>
      <sz val="11"/>
      <color rgb="FF000000"/>
      <name val="Times New Roman"/>
      <family val="1"/>
    </font>
    <font>
      <sz val="10"/>
      <name val="Calibri"/>
      <family val="2"/>
    </font>
    <font>
      <sz val="9"/>
      <color indexed="81"/>
      <name val="Tahoma"/>
      <charset val="1"/>
    </font>
    <font>
      <b/>
      <sz val="10"/>
      <color theme="1"/>
      <name val="Aptos Narrow"/>
      <family val="2"/>
      <scheme val="minor"/>
    </font>
    <font>
      <sz val="10"/>
      <name val="Arial"/>
      <family val="2"/>
    </font>
    <font>
      <sz val="10"/>
      <color rgb="FFFFFFFF"/>
      <name val="Arial"/>
      <family val="2"/>
    </font>
  </fonts>
  <fills count="37">
    <fill>
      <patternFill patternType="none"/>
    </fill>
    <fill>
      <patternFill patternType="gray125"/>
    </fill>
    <fill>
      <patternFill patternType="solid">
        <fgColor theme="1"/>
        <bgColor indexed="64"/>
      </patternFill>
    </fill>
    <fill>
      <patternFill patternType="solid">
        <fgColor indexed="9"/>
        <bgColor indexed="64"/>
      </patternFill>
    </fill>
    <fill>
      <patternFill patternType="solid">
        <fgColor theme="4" tint="0.59999389629810485"/>
        <bgColor indexed="64"/>
      </patternFill>
    </fill>
    <fill>
      <patternFill patternType="solid">
        <fgColor theme="5"/>
        <bgColor indexed="64"/>
      </patternFill>
    </fill>
    <fill>
      <patternFill patternType="solid">
        <fgColor rgb="FFFF0000"/>
        <bgColor indexed="64"/>
      </patternFill>
    </fill>
    <fill>
      <patternFill patternType="solid">
        <fgColor rgb="FFFFC000"/>
        <bgColor indexed="64"/>
      </patternFill>
    </fill>
    <fill>
      <patternFill patternType="solid">
        <fgColor theme="9"/>
        <bgColor indexed="64"/>
      </patternFill>
    </fill>
    <fill>
      <patternFill patternType="solid">
        <fgColor theme="7"/>
        <bgColor indexed="64"/>
      </patternFill>
    </fill>
    <fill>
      <patternFill patternType="solid">
        <fgColor theme="0"/>
        <bgColor indexed="64"/>
      </patternFill>
    </fill>
    <fill>
      <patternFill patternType="solid">
        <fgColor indexed="8"/>
        <bgColor auto="1"/>
      </patternFill>
    </fill>
    <fill>
      <patternFill patternType="solid">
        <fgColor rgb="FF92D050"/>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rgb="FFFF5050"/>
        <bgColor indexed="64"/>
      </patternFill>
    </fill>
    <fill>
      <patternFill patternType="solid">
        <fgColor theme="1"/>
        <bgColor theme="1"/>
      </patternFill>
    </fill>
    <fill>
      <patternFill patternType="solid">
        <fgColor rgb="FFFFFFFF"/>
        <bgColor rgb="FFFFFFFF"/>
      </patternFill>
    </fill>
    <fill>
      <patternFill patternType="solid">
        <fgColor rgb="FFBDD6EE"/>
        <bgColor rgb="FFBDD6EE"/>
      </patternFill>
    </fill>
    <fill>
      <patternFill patternType="solid">
        <fgColor rgb="FFFFC000"/>
        <bgColor rgb="FFFFFFFF"/>
      </patternFill>
    </fill>
    <fill>
      <patternFill patternType="solid">
        <fgColor theme="7" tint="0.39997558519241921"/>
        <bgColor rgb="FFFFFFFF"/>
      </patternFill>
    </fill>
    <fill>
      <patternFill patternType="solid">
        <fgColor theme="5" tint="0.39997558519241921"/>
        <bgColor indexed="64"/>
      </patternFill>
    </fill>
    <fill>
      <patternFill patternType="solid">
        <fgColor rgb="FF000000"/>
        <bgColor indexed="64"/>
      </patternFill>
    </fill>
    <fill>
      <patternFill patternType="solid">
        <fgColor rgb="FFBDD7EE"/>
        <bgColor indexed="64"/>
      </patternFill>
    </fill>
    <fill>
      <patternFill patternType="solid">
        <fgColor rgb="FFFFFFFF"/>
        <bgColor indexed="64"/>
      </patternFill>
    </fill>
    <fill>
      <patternFill patternType="solid">
        <fgColor rgb="FFFFD966"/>
        <bgColor indexed="64"/>
      </patternFill>
    </fill>
    <fill>
      <patternFill patternType="solid">
        <fgColor rgb="FFF4B084"/>
        <bgColor indexed="64"/>
      </patternFill>
    </fill>
    <fill>
      <patternFill patternType="solid">
        <fgColor rgb="FFA9D08E"/>
        <bgColor indexed="64"/>
      </patternFill>
    </fill>
    <fill>
      <patternFill patternType="solid">
        <fgColor theme="9" tint="0.39997558519241921"/>
        <bgColor indexed="64"/>
      </patternFill>
    </fill>
    <fill>
      <patternFill patternType="solid">
        <fgColor rgb="FFEE8512"/>
        <bgColor indexed="64"/>
      </patternFill>
    </fill>
    <fill>
      <patternFill patternType="solid">
        <fgColor rgb="FFFFFF00"/>
        <bgColor indexed="64"/>
      </patternFill>
    </fill>
    <fill>
      <patternFill patternType="solid">
        <fgColor rgb="FFFFFFFF"/>
        <bgColor rgb="FF000000"/>
      </patternFill>
    </fill>
    <fill>
      <patternFill patternType="solid">
        <fgColor rgb="FFFB911D"/>
        <bgColor indexed="64"/>
      </patternFill>
    </fill>
    <fill>
      <patternFill patternType="solid">
        <fgColor theme="6" tint="0.59999389629810485"/>
        <bgColor indexed="64"/>
      </patternFill>
    </fill>
    <fill>
      <patternFill patternType="solid">
        <fgColor rgb="FFC00000"/>
        <bgColor indexed="64"/>
      </patternFill>
    </fill>
    <fill>
      <patternFill patternType="solid">
        <fgColor theme="9"/>
        <bgColor rgb="FFFFFFFF"/>
      </patternFill>
    </fill>
    <fill>
      <patternFill patternType="solid">
        <fgColor rgb="FFFF0000"/>
        <bgColor rgb="FF000000"/>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9"/>
      </left>
      <right/>
      <top style="thin">
        <color indexed="9"/>
      </top>
      <bottom/>
      <diagonal/>
    </border>
    <border>
      <left/>
      <right/>
      <top style="thin">
        <color indexed="9"/>
      </top>
      <bottom style="thin">
        <color indexed="8"/>
      </bottom>
      <diagonal/>
    </border>
    <border>
      <left/>
      <right/>
      <top style="thin">
        <color indexed="9"/>
      </top>
      <bottom/>
      <diagonal/>
    </border>
    <border>
      <left style="thin">
        <color indexed="9"/>
      </left>
      <right style="thin">
        <color indexed="8"/>
      </right>
      <top/>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9"/>
      </left>
      <right style="thin">
        <color indexed="8"/>
      </right>
      <top/>
      <bottom style="thin">
        <color indexed="9"/>
      </bottom>
      <diagonal/>
    </border>
    <border>
      <left style="thin">
        <color indexed="8"/>
      </left>
      <right/>
      <top/>
      <bottom style="thin">
        <color indexed="9"/>
      </bottom>
      <diagonal/>
    </border>
    <border>
      <left/>
      <right/>
      <top/>
      <bottom style="thin">
        <color indexed="9"/>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right style="medium">
        <color indexed="64"/>
      </right>
      <top style="medium">
        <color indexed="64"/>
      </top>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rgb="FF000000"/>
      </bottom>
      <diagonal/>
    </border>
    <border>
      <left style="thin">
        <color indexed="64"/>
      </left>
      <right/>
      <top/>
      <bottom style="thin">
        <color rgb="FF000000"/>
      </bottom>
      <diagonal/>
    </border>
    <border>
      <left style="thin">
        <color indexed="64"/>
      </left>
      <right/>
      <top/>
      <bottom/>
      <diagonal/>
    </border>
    <border>
      <left/>
      <right style="thin">
        <color rgb="FF000000"/>
      </right>
      <top/>
      <bottom/>
      <diagonal/>
    </border>
    <border>
      <left/>
      <right/>
      <top style="thin">
        <color indexed="64"/>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4">
    <xf numFmtId="0" fontId="0" fillId="0" borderId="0"/>
    <xf numFmtId="44" fontId="1" fillId="0" borderId="0" applyFont="0" applyFill="0" applyBorder="0" applyAlignment="0" applyProtection="0"/>
    <xf numFmtId="0" fontId="9" fillId="0" borderId="0" applyNumberFormat="0" applyFill="0" applyBorder="0" applyProtection="0"/>
    <xf numFmtId="0" fontId="1" fillId="0" borderId="0"/>
  </cellStyleXfs>
  <cellXfs count="300">
    <xf numFmtId="0" fontId="0" fillId="0" borderId="0" xfId="0"/>
    <xf numFmtId="0" fontId="0" fillId="0" borderId="0" xfId="0" applyAlignment="1">
      <alignment horizontal="center"/>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164" fontId="4" fillId="2" borderId="1" xfId="1" applyNumberFormat="1" applyFont="1" applyFill="1" applyBorder="1" applyAlignment="1">
      <alignment horizontal="center" vertical="center" wrapText="1"/>
    </xf>
    <xf numFmtId="0" fontId="5" fillId="3" borderId="0" xfId="0" applyFont="1" applyFill="1"/>
    <xf numFmtId="0" fontId="6" fillId="4" borderId="2" xfId="0" applyFont="1" applyFill="1" applyBorder="1" applyAlignment="1">
      <alignment horizontal="center"/>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7" fillId="3" borderId="0" xfId="0" applyFont="1" applyFill="1"/>
    <xf numFmtId="0" fontId="6" fillId="3" borderId="1" xfId="0" applyFont="1" applyFill="1" applyBorder="1" applyAlignment="1">
      <alignment horizontal="center" vertical="center" wrapText="1"/>
    </xf>
    <xf numFmtId="0" fontId="8" fillId="3" borderId="1" xfId="0" applyFont="1" applyFill="1" applyBorder="1" applyAlignment="1">
      <alignment horizontal="left" vertical="center" wrapText="1" indent="1"/>
    </xf>
    <xf numFmtId="0" fontId="8" fillId="3" borderId="1" xfId="0" applyFont="1" applyFill="1" applyBorder="1" applyAlignment="1">
      <alignment horizontal="left" vertical="center" wrapText="1"/>
    </xf>
    <xf numFmtId="0" fontId="6" fillId="5"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8" fillId="3" borderId="1" xfId="0" applyFont="1" applyFill="1" applyBorder="1" applyAlignment="1">
      <alignment vertical="center" wrapText="1"/>
    </xf>
    <xf numFmtId="0" fontId="6" fillId="8" borderId="1"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0" fillId="9" borderId="0" xfId="0" applyFill="1"/>
    <xf numFmtId="0" fontId="9" fillId="0" borderId="6" xfId="2" applyBorder="1"/>
    <xf numFmtId="0" fontId="9" fillId="0" borderId="7" xfId="2" applyBorder="1"/>
    <xf numFmtId="0" fontId="9" fillId="10" borderId="7" xfId="2" applyFill="1" applyBorder="1"/>
    <xf numFmtId="0" fontId="9" fillId="0" borderId="8" xfId="2" applyBorder="1"/>
    <xf numFmtId="0" fontId="9" fillId="0" borderId="0" xfId="2" applyNumberFormat="1"/>
    <xf numFmtId="0" fontId="10" fillId="0" borderId="9" xfId="2" applyFont="1" applyBorder="1"/>
    <xf numFmtId="49" fontId="11" fillId="11" borderId="10" xfId="2" applyNumberFormat="1" applyFont="1" applyFill="1" applyBorder="1" applyAlignment="1">
      <alignment horizontal="center" vertical="center" wrapText="1"/>
    </xf>
    <xf numFmtId="49" fontId="11" fillId="11" borderId="10" xfId="2" applyNumberFormat="1" applyFont="1" applyFill="1" applyBorder="1" applyAlignment="1">
      <alignment horizontal="left" vertical="center" wrapText="1"/>
    </xf>
    <xf numFmtId="0" fontId="10" fillId="0" borderId="11" xfId="2" applyFont="1" applyBorder="1"/>
    <xf numFmtId="0" fontId="10" fillId="0" borderId="0" xfId="2" applyFont="1" applyBorder="1"/>
    <xf numFmtId="0" fontId="10" fillId="0" borderId="0" xfId="2" applyNumberFormat="1" applyFont="1"/>
    <xf numFmtId="0" fontId="9" fillId="0" borderId="9" xfId="2" applyBorder="1"/>
    <xf numFmtId="0" fontId="12" fillId="4" borderId="10" xfId="2" applyNumberFormat="1" applyFont="1" applyFill="1" applyBorder="1" applyAlignment="1">
      <alignment horizontal="center"/>
    </xf>
    <xf numFmtId="49" fontId="12" fillId="4" borderId="12" xfId="2" applyNumberFormat="1" applyFont="1" applyFill="1" applyBorder="1" applyAlignment="1">
      <alignment horizontal="center" vertical="center" wrapText="1"/>
    </xf>
    <xf numFmtId="0" fontId="12" fillId="4" borderId="13" xfId="2" applyFont="1" applyFill="1" applyBorder="1" applyAlignment="1">
      <alignment horizontal="center" vertical="center" wrapText="1"/>
    </xf>
    <xf numFmtId="0" fontId="12" fillId="4" borderId="14" xfId="2" applyFont="1" applyFill="1" applyBorder="1" applyAlignment="1">
      <alignment horizontal="center" vertical="center" wrapText="1"/>
    </xf>
    <xf numFmtId="0" fontId="9" fillId="0" borderId="11" xfId="2" applyBorder="1"/>
    <xf numFmtId="0" fontId="9" fillId="0" borderId="0" xfId="2" applyBorder="1"/>
    <xf numFmtId="49" fontId="12" fillId="5" borderId="10" xfId="2" applyNumberFormat="1" applyFont="1" applyFill="1" applyBorder="1" applyAlignment="1">
      <alignment horizontal="center" vertical="center" wrapText="1"/>
    </xf>
    <xf numFmtId="49" fontId="13" fillId="10" borderId="10" xfId="2" applyNumberFormat="1" applyFont="1" applyFill="1" applyBorder="1" applyAlignment="1">
      <alignment horizontal="left" vertical="center" wrapText="1"/>
    </xf>
    <xf numFmtId="49" fontId="12" fillId="10" borderId="10" xfId="2" applyNumberFormat="1" applyFont="1" applyFill="1" applyBorder="1" applyAlignment="1">
      <alignment horizontal="center" vertical="center" wrapText="1"/>
    </xf>
    <xf numFmtId="49" fontId="13" fillId="10" borderId="10" xfId="2" applyNumberFormat="1" applyFont="1" applyFill="1" applyBorder="1" applyAlignment="1">
      <alignment horizontal="center" vertical="center" wrapText="1"/>
    </xf>
    <xf numFmtId="49" fontId="12" fillId="6" borderId="10" xfId="2" applyNumberFormat="1" applyFont="1" applyFill="1" applyBorder="1" applyAlignment="1">
      <alignment horizontal="center" vertical="center" wrapText="1"/>
    </xf>
    <xf numFmtId="49" fontId="12" fillId="8" borderId="10" xfId="2" applyNumberFormat="1" applyFont="1" applyFill="1" applyBorder="1" applyAlignment="1">
      <alignment horizontal="center" vertical="center" wrapText="1"/>
    </xf>
    <xf numFmtId="49" fontId="13" fillId="8" borderId="10" xfId="2" applyNumberFormat="1" applyFont="1" applyFill="1" applyBorder="1" applyAlignment="1">
      <alignment horizontal="left" vertical="center" wrapText="1"/>
    </xf>
    <xf numFmtId="49" fontId="13" fillId="8" borderId="10" xfId="2" applyNumberFormat="1" applyFont="1" applyFill="1" applyBorder="1" applyAlignment="1">
      <alignment horizontal="left" vertical="top" wrapText="1"/>
    </xf>
    <xf numFmtId="49" fontId="13" fillId="8" borderId="10" xfId="2" applyNumberFormat="1" applyFont="1" applyFill="1" applyBorder="1" applyAlignment="1">
      <alignment horizontal="center" vertical="center" wrapText="1"/>
    </xf>
    <xf numFmtId="49" fontId="12" fillId="9" borderId="10" xfId="2" applyNumberFormat="1" applyFont="1" applyFill="1" applyBorder="1" applyAlignment="1">
      <alignment horizontal="center" vertical="center" wrapText="1"/>
    </xf>
    <xf numFmtId="0" fontId="9" fillId="0" borderId="15" xfId="2" applyBorder="1"/>
    <xf numFmtId="0" fontId="9" fillId="0" borderId="16" xfId="2" applyBorder="1"/>
    <xf numFmtId="0" fontId="9" fillId="0" borderId="17" xfId="2" applyBorder="1"/>
    <xf numFmtId="164" fontId="4" fillId="2" borderId="0" xfId="1" applyNumberFormat="1" applyFont="1" applyFill="1" applyBorder="1" applyAlignment="1">
      <alignment horizontal="center" vertical="center" wrapText="1"/>
    </xf>
    <xf numFmtId="0" fontId="6" fillId="4" borderId="0" xfId="0" applyFont="1" applyFill="1" applyAlignment="1">
      <alignment horizontal="center" vertical="center" wrapText="1"/>
    </xf>
    <xf numFmtId="0" fontId="6" fillId="4" borderId="1" xfId="0" applyFont="1" applyFill="1" applyBorder="1" applyAlignment="1">
      <alignment horizontal="center" vertical="center" wrapText="1"/>
    </xf>
    <xf numFmtId="0" fontId="0" fillId="12" borderId="0" xfId="0" applyFill="1"/>
    <xf numFmtId="0" fontId="0" fillId="0" borderId="0" xfId="0" applyAlignment="1">
      <alignment vertical="top"/>
    </xf>
    <xf numFmtId="164" fontId="4" fillId="2" borderId="1" xfId="1" applyNumberFormat="1" applyFont="1" applyFill="1" applyBorder="1" applyAlignment="1">
      <alignment horizontal="center" vertical="top" wrapText="1"/>
    </xf>
    <xf numFmtId="0" fontId="8" fillId="3" borderId="1" xfId="0" applyFont="1" applyFill="1" applyBorder="1" applyAlignment="1">
      <alignment horizontal="left" vertical="top" wrapText="1"/>
    </xf>
    <xf numFmtId="0" fontId="8" fillId="0" borderId="1" xfId="0" applyFont="1" applyBorder="1" applyAlignment="1">
      <alignment horizontal="left" vertical="center" wrapText="1"/>
    </xf>
    <xf numFmtId="0" fontId="0" fillId="0" borderId="0" xfId="0" applyAlignment="1">
      <alignment horizontal="left" vertical="top"/>
    </xf>
    <xf numFmtId="0" fontId="4" fillId="2" borderId="1" xfId="0" applyFont="1" applyFill="1" applyBorder="1" applyAlignment="1">
      <alignment horizontal="center" vertical="top" wrapText="1"/>
    </xf>
    <xf numFmtId="0" fontId="6" fillId="0" borderId="1" xfId="0" applyFont="1" applyBorder="1" applyAlignment="1">
      <alignment horizontal="center" vertical="center" wrapText="1"/>
    </xf>
    <xf numFmtId="0" fontId="6" fillId="10" borderId="1" xfId="0" applyFont="1" applyFill="1" applyBorder="1" applyAlignment="1">
      <alignment horizontal="center" vertical="center" wrapText="1"/>
    </xf>
    <xf numFmtId="0" fontId="6" fillId="12" borderId="1" xfId="0" applyFont="1" applyFill="1" applyBorder="1" applyAlignment="1">
      <alignment horizontal="center" vertical="center" wrapText="1"/>
    </xf>
    <xf numFmtId="0" fontId="6" fillId="10" borderId="2" xfId="0" applyFont="1" applyFill="1" applyBorder="1" applyAlignment="1">
      <alignment horizontal="center" vertical="center" wrapText="1"/>
    </xf>
    <xf numFmtId="0" fontId="8" fillId="3" borderId="2" xfId="0" applyFont="1" applyFill="1" applyBorder="1" applyAlignment="1">
      <alignment horizontal="left" vertical="center" wrapText="1" indent="1"/>
    </xf>
    <xf numFmtId="0" fontId="8" fillId="3" borderId="2" xfId="0" applyFont="1" applyFill="1" applyBorder="1" applyAlignment="1">
      <alignment horizontal="left" vertical="center" wrapText="1"/>
    </xf>
    <xf numFmtId="0" fontId="6" fillId="12" borderId="2"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6" fillId="13" borderId="1" xfId="0" applyFont="1" applyFill="1" applyBorder="1" applyAlignment="1">
      <alignment horizontal="center" vertical="center" wrapText="1"/>
    </xf>
    <xf numFmtId="0" fontId="0" fillId="0" borderId="1" xfId="0" applyBorder="1"/>
    <xf numFmtId="0" fontId="7" fillId="3" borderId="1" xfId="0" applyFont="1" applyFill="1" applyBorder="1"/>
    <xf numFmtId="0" fontId="6" fillId="4" borderId="19"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6" fillId="14" borderId="1" xfId="0" applyFont="1" applyFill="1" applyBorder="1" applyAlignment="1">
      <alignment horizontal="center" vertical="center" wrapText="1"/>
    </xf>
    <xf numFmtId="164" fontId="4" fillId="2" borderId="3" xfId="1" applyNumberFormat="1" applyFont="1" applyFill="1" applyBorder="1" applyAlignment="1">
      <alignment horizontal="center" vertical="center" wrapText="1"/>
    </xf>
    <xf numFmtId="0" fontId="3" fillId="2" borderId="1" xfId="0" applyFont="1" applyFill="1" applyBorder="1"/>
    <xf numFmtId="0" fontId="0" fillId="4" borderId="1" xfId="0" applyFill="1" applyBorder="1"/>
    <xf numFmtId="0" fontId="8" fillId="3" borderId="3" xfId="0" applyFont="1" applyFill="1" applyBorder="1" applyAlignment="1">
      <alignment horizontal="left" vertical="center" wrapText="1"/>
    </xf>
    <xf numFmtId="0" fontId="0" fillId="0" borderId="1" xfId="0" applyBorder="1" applyAlignment="1">
      <alignment horizontal="left" vertical="center" wrapText="1"/>
    </xf>
    <xf numFmtId="0" fontId="6" fillId="15" borderId="1" xfId="0" applyFont="1" applyFill="1" applyBorder="1" applyAlignment="1">
      <alignment horizontal="center" vertical="center" wrapText="1"/>
    </xf>
    <xf numFmtId="0" fontId="0" fillId="0" borderId="1" xfId="0" applyBorder="1" applyAlignment="1">
      <alignment wrapText="1"/>
    </xf>
    <xf numFmtId="0" fontId="0" fillId="0" borderId="1" xfId="0" applyBorder="1" applyAlignment="1">
      <alignment vertical="top" wrapText="1"/>
    </xf>
    <xf numFmtId="0" fontId="15" fillId="0" borderId="20" xfId="0" applyFont="1" applyBorder="1" applyAlignment="1">
      <alignment horizontal="left" vertical="top" wrapText="1"/>
    </xf>
    <xf numFmtId="0" fontId="0" fillId="0" borderId="20" xfId="0" applyBorder="1"/>
    <xf numFmtId="0" fontId="7" fillId="3" borderId="20" xfId="0" applyFont="1" applyFill="1" applyBorder="1"/>
    <xf numFmtId="0" fontId="6" fillId="3" borderId="2" xfId="0" applyFont="1" applyFill="1" applyBorder="1" applyAlignment="1">
      <alignment horizontal="center" vertical="center" wrapText="1"/>
    </xf>
    <xf numFmtId="0" fontId="8" fillId="3" borderId="4" xfId="0" applyFont="1" applyFill="1" applyBorder="1" applyAlignment="1">
      <alignment horizontal="left" vertical="center" wrapText="1"/>
    </xf>
    <xf numFmtId="0" fontId="6" fillId="3" borderId="4" xfId="0" applyFont="1" applyFill="1" applyBorder="1" applyAlignment="1">
      <alignment horizontal="center" vertical="center" wrapText="1"/>
    </xf>
    <xf numFmtId="0" fontId="0" fillId="0" borderId="2" xfId="0" applyBorder="1" applyAlignment="1">
      <alignment horizontal="left" wrapText="1"/>
    </xf>
    <xf numFmtId="0" fontId="0" fillId="0" borderId="22" xfId="0" applyBorder="1" applyAlignment="1">
      <alignment horizontal="left" wrapText="1"/>
    </xf>
    <xf numFmtId="0" fontId="16" fillId="0" borderId="0" xfId="0" applyFont="1"/>
    <xf numFmtId="0" fontId="1" fillId="0" borderId="0" xfId="3"/>
    <xf numFmtId="0" fontId="17" fillId="0" borderId="0" xfId="3" applyFont="1" applyAlignment="1">
      <alignment horizontal="center"/>
    </xf>
    <xf numFmtId="0" fontId="17" fillId="0" borderId="0" xfId="3" applyFont="1" applyAlignment="1">
      <alignment horizontal="left" vertical="top"/>
    </xf>
    <xf numFmtId="0" fontId="11" fillId="16" borderId="23" xfId="3" applyFont="1" applyFill="1" applyBorder="1" applyAlignment="1">
      <alignment horizontal="center" vertical="center" wrapText="1"/>
    </xf>
    <xf numFmtId="0" fontId="11" fillId="16" borderId="23" xfId="3" applyFont="1" applyFill="1" applyBorder="1" applyAlignment="1">
      <alignment horizontal="left" vertical="center" wrapText="1"/>
    </xf>
    <xf numFmtId="165" fontId="11" fillId="16" borderId="23" xfId="3" applyNumberFormat="1" applyFont="1" applyFill="1" applyBorder="1" applyAlignment="1">
      <alignment horizontal="center" vertical="top" wrapText="1"/>
    </xf>
    <xf numFmtId="165" fontId="11" fillId="16" borderId="0" xfId="3" applyNumberFormat="1" applyFont="1" applyFill="1" applyAlignment="1">
      <alignment horizontal="center" vertical="top" wrapText="1"/>
    </xf>
    <xf numFmtId="0" fontId="5" fillId="17" borderId="0" xfId="3" applyFont="1" applyFill="1"/>
    <xf numFmtId="0" fontId="18" fillId="18" borderId="24" xfId="3" applyFont="1" applyFill="1" applyBorder="1" applyAlignment="1">
      <alignment horizontal="center"/>
    </xf>
    <xf numFmtId="0" fontId="18" fillId="18" borderId="25" xfId="3" applyFont="1" applyFill="1" applyBorder="1" applyAlignment="1">
      <alignment horizontal="center" vertical="center" wrapText="1"/>
    </xf>
    <xf numFmtId="0" fontId="19" fillId="0" borderId="26" xfId="3" applyFont="1" applyBorder="1"/>
    <xf numFmtId="0" fontId="19" fillId="0" borderId="27" xfId="3" applyFont="1" applyBorder="1"/>
    <xf numFmtId="0" fontId="19" fillId="4" borderId="0" xfId="3" applyFont="1" applyFill="1"/>
    <xf numFmtId="0" fontId="7" fillId="17" borderId="0" xfId="3" applyFont="1" applyFill="1"/>
    <xf numFmtId="0" fontId="18" fillId="19" borderId="23" xfId="3" applyFont="1" applyFill="1" applyBorder="1" applyAlignment="1">
      <alignment horizontal="center" vertical="center" wrapText="1"/>
    </xf>
    <xf numFmtId="0" fontId="20" fillId="17" borderId="23" xfId="3" applyFont="1" applyFill="1" applyBorder="1" applyAlignment="1">
      <alignment horizontal="left" vertical="center" wrapText="1"/>
    </xf>
    <xf numFmtId="0" fontId="18" fillId="17" borderId="23" xfId="3" applyFont="1" applyFill="1" applyBorder="1" applyAlignment="1">
      <alignment horizontal="center" vertical="center" wrapText="1"/>
    </xf>
    <xf numFmtId="0" fontId="20" fillId="17" borderId="23" xfId="3" applyFont="1" applyFill="1" applyBorder="1" applyAlignment="1">
      <alignment horizontal="center" vertical="center" wrapText="1"/>
    </xf>
    <xf numFmtId="0" fontId="20" fillId="17" borderId="23" xfId="3" applyFont="1" applyFill="1" applyBorder="1" applyAlignment="1">
      <alignment horizontal="left" vertical="top" wrapText="1"/>
    </xf>
    <xf numFmtId="0" fontId="18" fillId="7" borderId="23" xfId="3" applyFont="1" applyFill="1" applyBorder="1" applyAlignment="1">
      <alignment horizontal="center" vertical="center" wrapText="1"/>
    </xf>
    <xf numFmtId="0" fontId="18" fillId="19" borderId="24" xfId="3" applyFont="1" applyFill="1" applyBorder="1" applyAlignment="1">
      <alignment horizontal="center" vertical="center" wrapText="1"/>
    </xf>
    <xf numFmtId="0" fontId="18" fillId="20" borderId="23" xfId="3" applyFont="1" applyFill="1" applyBorder="1" applyAlignment="1">
      <alignment horizontal="center" vertical="center" wrapText="1"/>
    </xf>
    <xf numFmtId="0" fontId="18" fillId="17" borderId="0" xfId="3" applyFont="1" applyFill="1" applyAlignment="1">
      <alignment horizontal="center" vertical="center" wrapText="1"/>
    </xf>
    <xf numFmtId="0" fontId="20" fillId="17" borderId="0" xfId="3" applyFont="1" applyFill="1" applyAlignment="1">
      <alignment horizontal="left" vertical="center" wrapText="1"/>
    </xf>
    <xf numFmtId="0" fontId="20" fillId="17" borderId="0" xfId="3" applyFont="1" applyFill="1" applyAlignment="1">
      <alignment horizontal="center" vertical="center" wrapText="1"/>
    </xf>
    <xf numFmtId="0" fontId="20" fillId="17" borderId="0" xfId="3" applyFont="1" applyFill="1" applyAlignment="1">
      <alignment horizontal="left" vertical="top" wrapText="1"/>
    </xf>
    <xf numFmtId="0" fontId="4" fillId="2" borderId="3"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left" vertical="center" wrapText="1"/>
    </xf>
    <xf numFmtId="0" fontId="4" fillId="8" borderId="1" xfId="0" applyFont="1" applyFill="1" applyBorder="1" applyAlignment="1">
      <alignment horizontal="center" vertical="center"/>
    </xf>
    <xf numFmtId="0" fontId="4" fillId="8" borderId="4" xfId="0" applyFont="1" applyFill="1" applyBorder="1" applyAlignment="1">
      <alignment vertical="center"/>
    </xf>
    <xf numFmtId="0" fontId="4" fillId="8" borderId="5" xfId="0" applyFont="1" applyFill="1" applyBorder="1" applyAlignment="1">
      <alignment vertical="center"/>
    </xf>
    <xf numFmtId="0" fontId="6" fillId="21" borderId="1" xfId="0" applyFont="1" applyFill="1" applyBorder="1" applyAlignment="1">
      <alignment horizontal="center" vertical="center" wrapText="1"/>
    </xf>
    <xf numFmtId="0" fontId="16" fillId="0" borderId="0" xfId="0" applyFont="1" applyAlignment="1">
      <alignment horizontal="left" wrapText="1"/>
    </xf>
    <xf numFmtId="0" fontId="16" fillId="0" borderId="1" xfId="0" applyFont="1" applyBorder="1" applyAlignment="1">
      <alignment wrapText="1"/>
    </xf>
    <xf numFmtId="0" fontId="8" fillId="0" borderId="1" xfId="0" applyFont="1" applyBorder="1" applyAlignment="1">
      <alignment horizontal="left" vertical="top" wrapText="1"/>
    </xf>
    <xf numFmtId="0" fontId="16" fillId="0" borderId="1" xfId="0" applyFont="1" applyBorder="1" applyAlignment="1">
      <alignment vertical="center" wrapText="1"/>
    </xf>
    <xf numFmtId="0" fontId="6" fillId="9" borderId="2" xfId="0" applyFont="1" applyFill="1" applyBorder="1" applyAlignment="1">
      <alignment horizontal="center" vertical="center" wrapText="1"/>
    </xf>
    <xf numFmtId="0" fontId="0" fillId="0" borderId="1" xfId="0" applyBorder="1" applyAlignment="1">
      <alignment horizontal="left" vertical="center"/>
    </xf>
    <xf numFmtId="0" fontId="8" fillId="0" borderId="4" xfId="0" applyFont="1" applyBorder="1" applyAlignment="1">
      <alignment horizontal="left" vertical="center" wrapText="1"/>
    </xf>
    <xf numFmtId="0" fontId="8" fillId="0" borderId="1" xfId="0" applyFont="1" applyBorder="1" applyAlignment="1">
      <alignment horizontal="left" wrapText="1"/>
    </xf>
    <xf numFmtId="0" fontId="21" fillId="0" borderId="28" xfId="0" applyFont="1" applyBorder="1" applyAlignment="1">
      <alignment horizontal="center" vertical="center"/>
    </xf>
    <xf numFmtId="0" fontId="21" fillId="0" borderId="29" xfId="0" applyFont="1" applyBorder="1" applyAlignment="1">
      <alignment horizontal="center" vertical="center"/>
    </xf>
    <xf numFmtId="0" fontId="22" fillId="22" borderId="29" xfId="0" applyFont="1" applyFill="1" applyBorder="1" applyAlignment="1">
      <alignment horizontal="center" vertical="center" wrapText="1"/>
    </xf>
    <xf numFmtId="0" fontId="22" fillId="22" borderId="30" xfId="0" applyFont="1" applyFill="1" applyBorder="1" applyAlignment="1">
      <alignment vertical="center" wrapText="1"/>
    </xf>
    <xf numFmtId="0" fontId="22" fillId="22" borderId="30" xfId="0" applyFont="1" applyFill="1" applyBorder="1" applyAlignment="1">
      <alignment horizontal="center" vertical="center" wrapText="1"/>
    </xf>
    <xf numFmtId="0" fontId="23" fillId="23" borderId="31" xfId="0" applyFont="1" applyFill="1" applyBorder="1" applyAlignment="1">
      <alignment horizontal="center" vertical="center"/>
    </xf>
    <xf numFmtId="0" fontId="23" fillId="23" borderId="28" xfId="0" applyFont="1" applyFill="1" applyBorder="1" applyAlignment="1">
      <alignment horizontal="center" vertical="center" wrapText="1"/>
    </xf>
    <xf numFmtId="0" fontId="23" fillId="23" borderId="32" xfId="0" applyFont="1" applyFill="1" applyBorder="1" applyAlignment="1">
      <alignment horizontal="center" vertical="center" wrapText="1"/>
    </xf>
    <xf numFmtId="0" fontId="23" fillId="23" borderId="33" xfId="0" applyFont="1" applyFill="1" applyBorder="1" applyAlignment="1">
      <alignment horizontal="center" vertical="center" wrapText="1"/>
    </xf>
    <xf numFmtId="0" fontId="23" fillId="13" borderId="29" xfId="0" applyFont="1" applyFill="1" applyBorder="1" applyAlignment="1">
      <alignment horizontal="center" vertical="center" wrapText="1"/>
    </xf>
    <xf numFmtId="0" fontId="24" fillId="24" borderId="34" xfId="0" applyFont="1" applyFill="1" applyBorder="1" applyAlignment="1">
      <alignment horizontal="left" vertical="center" wrapText="1" indent="1"/>
    </xf>
    <xf numFmtId="0" fontId="24" fillId="24" borderId="34" xfId="0" applyFont="1" applyFill="1" applyBorder="1" applyAlignment="1">
      <alignment horizontal="center" vertical="center" wrapText="1"/>
    </xf>
    <xf numFmtId="0" fontId="24" fillId="24" borderId="34" xfId="0" applyFont="1" applyFill="1" applyBorder="1" applyAlignment="1">
      <alignment vertical="center" wrapText="1"/>
    </xf>
    <xf numFmtId="0" fontId="23" fillId="25" borderId="30" xfId="0" applyFont="1" applyFill="1" applyBorder="1" applyAlignment="1">
      <alignment horizontal="center" vertical="center" wrapText="1"/>
    </xf>
    <xf numFmtId="0" fontId="23" fillId="13" borderId="35" xfId="0" applyFont="1" applyFill="1" applyBorder="1" applyAlignment="1">
      <alignment horizontal="center" vertical="center" wrapText="1"/>
    </xf>
    <xf numFmtId="0" fontId="23" fillId="21" borderId="34" xfId="0" applyFont="1" applyFill="1" applyBorder="1" applyAlignment="1">
      <alignment horizontal="center" vertical="center" wrapText="1"/>
    </xf>
    <xf numFmtId="0" fontId="23" fillId="25" borderId="34" xfId="0" applyFont="1" applyFill="1" applyBorder="1" applyAlignment="1">
      <alignment horizontal="center" vertical="center" wrapText="1"/>
    </xf>
    <xf numFmtId="0" fontId="23" fillId="13" borderId="36" xfId="0" applyFont="1" applyFill="1" applyBorder="1" applyAlignment="1">
      <alignment horizontal="center" vertical="center" wrapText="1"/>
    </xf>
    <xf numFmtId="0" fontId="24" fillId="24" borderId="36" xfId="0" applyFont="1" applyFill="1" applyBorder="1" applyAlignment="1">
      <alignment vertical="center" wrapText="1"/>
    </xf>
    <xf numFmtId="0" fontId="24" fillId="24" borderId="36" xfId="0" applyFont="1" applyFill="1" applyBorder="1" applyAlignment="1">
      <alignment horizontal="center" vertical="center" wrapText="1"/>
    </xf>
    <xf numFmtId="0" fontId="24" fillId="24" borderId="36" xfId="0" applyFont="1" applyFill="1" applyBorder="1" applyAlignment="1">
      <alignment horizontal="center" vertical="center" wrapText="1"/>
    </xf>
    <xf numFmtId="0" fontId="23" fillId="12" borderId="36" xfId="0" applyFont="1" applyFill="1" applyBorder="1" applyAlignment="1">
      <alignment horizontal="center" vertical="center" wrapText="1"/>
    </xf>
    <xf numFmtId="0" fontId="23" fillId="26" borderId="36" xfId="0" applyFont="1" applyFill="1" applyBorder="1" applyAlignment="1">
      <alignment horizontal="center" vertical="center" wrapText="1"/>
    </xf>
    <xf numFmtId="0" fontId="24" fillId="24" borderId="37" xfId="0" applyFont="1" applyFill="1" applyBorder="1" applyAlignment="1">
      <alignment vertical="center" wrapText="1"/>
    </xf>
    <xf numFmtId="0" fontId="23" fillId="13" borderId="35" xfId="0" applyFont="1" applyFill="1" applyBorder="1" applyAlignment="1">
      <alignment horizontal="center" vertical="center" wrapText="1"/>
    </xf>
    <xf numFmtId="0" fontId="24" fillId="24" borderId="35" xfId="0" applyFont="1" applyFill="1" applyBorder="1" applyAlignment="1">
      <alignment vertical="center" wrapText="1"/>
    </xf>
    <xf numFmtId="0" fontId="23" fillId="24" borderId="35" xfId="0" applyFont="1" applyFill="1" applyBorder="1" applyAlignment="1">
      <alignment horizontal="center" vertical="center" wrapText="1"/>
    </xf>
    <xf numFmtId="0" fontId="23" fillId="24" borderId="35" xfId="0" applyFont="1" applyFill="1" applyBorder="1" applyAlignment="1">
      <alignment horizontal="center" vertical="center" wrapText="1"/>
    </xf>
    <xf numFmtId="0" fontId="23" fillId="12" borderId="35" xfId="0" applyFont="1" applyFill="1" applyBorder="1" applyAlignment="1">
      <alignment horizontal="center" vertical="center" wrapText="1"/>
    </xf>
    <xf numFmtId="0" fontId="23" fillId="26" borderId="35" xfId="0" applyFont="1" applyFill="1" applyBorder="1" applyAlignment="1">
      <alignment horizontal="center" vertical="center" wrapText="1"/>
    </xf>
    <xf numFmtId="0" fontId="24" fillId="24" borderId="35" xfId="0" applyFont="1" applyFill="1" applyBorder="1" applyAlignment="1">
      <alignment horizontal="center" vertical="center" wrapText="1"/>
    </xf>
    <xf numFmtId="0" fontId="23" fillId="26" borderId="34" xfId="0" applyFont="1" applyFill="1" applyBorder="1" applyAlignment="1">
      <alignment horizontal="center" vertical="center" wrapText="1"/>
    </xf>
    <xf numFmtId="0" fontId="24" fillId="24" borderId="37" xfId="0" applyFont="1" applyFill="1" applyBorder="1" applyAlignment="1">
      <alignment horizontal="center" vertical="center" wrapText="1"/>
    </xf>
    <xf numFmtId="0" fontId="23" fillId="27" borderId="36" xfId="0" applyFont="1" applyFill="1" applyBorder="1" applyAlignment="1">
      <alignment horizontal="center" vertical="center" wrapText="1"/>
    </xf>
    <xf numFmtId="0" fontId="23" fillId="27" borderId="35" xfId="0" applyFont="1" applyFill="1" applyBorder="1" applyAlignment="1">
      <alignment horizontal="center" vertical="center" wrapText="1"/>
    </xf>
    <xf numFmtId="0" fontId="23" fillId="4" borderId="31" xfId="0" applyFont="1" applyFill="1" applyBorder="1" applyAlignment="1">
      <alignment horizontal="center" vertical="center"/>
    </xf>
    <xf numFmtId="0" fontId="23" fillId="14" borderId="30" xfId="0" applyFont="1" applyFill="1" applyBorder="1" applyAlignment="1">
      <alignment horizontal="center" vertical="center" wrapText="1"/>
    </xf>
    <xf numFmtId="0" fontId="23" fillId="26" borderId="30" xfId="0" applyFont="1" applyFill="1" applyBorder="1" applyAlignment="1">
      <alignment horizontal="center" vertical="center" wrapText="1"/>
    </xf>
    <xf numFmtId="0" fontId="23" fillId="27" borderId="34" xfId="0" applyFont="1" applyFill="1" applyBorder="1" applyAlignment="1">
      <alignment horizontal="center" vertical="center" wrapText="1"/>
    </xf>
    <xf numFmtId="0" fontId="23" fillId="12" borderId="34" xfId="0" applyFont="1" applyFill="1" applyBorder="1" applyAlignment="1">
      <alignment horizontal="center" vertical="center" wrapText="1"/>
    </xf>
    <xf numFmtId="0" fontId="23" fillId="14" borderId="34" xfId="0" applyFont="1" applyFill="1" applyBorder="1" applyAlignment="1">
      <alignment horizontal="center" vertical="center" wrapText="1"/>
    </xf>
    <xf numFmtId="0" fontId="24" fillId="24" borderId="36" xfId="0" applyFont="1" applyFill="1" applyBorder="1" applyAlignment="1">
      <alignment vertical="center" wrapText="1"/>
    </xf>
    <xf numFmtId="0" fontId="23" fillId="25" borderId="36" xfId="0" applyFont="1" applyFill="1" applyBorder="1" applyAlignment="1">
      <alignment horizontal="center" vertical="center" wrapText="1"/>
    </xf>
    <xf numFmtId="0" fontId="23" fillId="6" borderId="36" xfId="0" applyFont="1" applyFill="1" applyBorder="1" applyAlignment="1">
      <alignment horizontal="center" vertical="center" wrapText="1"/>
    </xf>
    <xf numFmtId="0" fontId="23" fillId="13" borderId="31" xfId="0" applyFont="1" applyFill="1" applyBorder="1" applyAlignment="1">
      <alignment horizontal="center" vertical="center" wrapText="1"/>
    </xf>
    <xf numFmtId="0" fontId="24" fillId="24" borderId="31" xfId="0" applyFont="1" applyFill="1" applyBorder="1" applyAlignment="1">
      <alignment vertical="center" wrapText="1"/>
    </xf>
    <xf numFmtId="0" fontId="24" fillId="24" borderId="31" xfId="0" applyFont="1" applyFill="1" applyBorder="1" applyAlignment="1">
      <alignment vertical="center" wrapText="1"/>
    </xf>
    <xf numFmtId="0" fontId="23" fillId="25" borderId="31" xfId="0" applyFont="1" applyFill="1" applyBorder="1" applyAlignment="1">
      <alignment horizontal="center" vertical="center" wrapText="1"/>
    </xf>
    <xf numFmtId="0" fontId="23" fillId="6" borderId="31" xfId="0" applyFont="1" applyFill="1" applyBorder="1" applyAlignment="1">
      <alignment horizontal="center" vertical="center" wrapText="1"/>
    </xf>
    <xf numFmtId="0" fontId="24" fillId="24" borderId="31" xfId="0" applyFont="1" applyFill="1" applyBorder="1" applyAlignment="1">
      <alignment horizontal="center" vertical="center" wrapText="1"/>
    </xf>
    <xf numFmtId="0" fontId="24" fillId="24" borderId="35" xfId="0" applyFont="1" applyFill="1" applyBorder="1" applyAlignment="1">
      <alignment horizontal="center" vertical="center" wrapText="1"/>
    </xf>
    <xf numFmtId="0" fontId="23" fillId="25" borderId="35" xfId="0" applyFont="1" applyFill="1" applyBorder="1" applyAlignment="1">
      <alignment horizontal="center" vertical="center" wrapText="1"/>
    </xf>
    <xf numFmtId="0" fontId="23" fillId="6" borderId="35" xfId="0" applyFont="1" applyFill="1" applyBorder="1" applyAlignment="1">
      <alignment horizontal="center" vertical="center" wrapText="1"/>
    </xf>
    <xf numFmtId="0" fontId="23" fillId="6" borderId="34" xfId="0" applyFont="1" applyFill="1" applyBorder="1" applyAlignment="1">
      <alignment horizontal="center" vertical="center" wrapText="1"/>
    </xf>
    <xf numFmtId="0" fontId="23" fillId="13" borderId="36" xfId="0" applyFont="1" applyFill="1" applyBorder="1" applyAlignment="1">
      <alignment horizontal="center" vertical="center" wrapText="1"/>
    </xf>
    <xf numFmtId="0" fontId="23" fillId="27" borderId="38" xfId="0" applyFont="1" applyFill="1" applyBorder="1" applyAlignment="1">
      <alignment horizontal="center" vertical="center" wrapText="1"/>
    </xf>
    <xf numFmtId="0" fontId="23" fillId="26" borderId="38" xfId="0" applyFont="1" applyFill="1" applyBorder="1" applyAlignment="1">
      <alignment horizontal="center" vertical="center" wrapText="1"/>
    </xf>
    <xf numFmtId="0" fontId="23" fillId="13" borderId="39" xfId="0" applyFont="1" applyFill="1" applyBorder="1" applyAlignment="1">
      <alignment horizontal="center" vertical="center" wrapText="1"/>
    </xf>
    <xf numFmtId="0" fontId="24" fillId="24" borderId="29" xfId="0" applyFont="1" applyFill="1" applyBorder="1" applyAlignment="1">
      <alignment vertical="center" wrapText="1"/>
    </xf>
    <xf numFmtId="0" fontId="24" fillId="24" borderId="29" xfId="0" applyFont="1" applyFill="1" applyBorder="1" applyAlignment="1">
      <alignment horizontal="center" vertical="center" wrapText="1"/>
    </xf>
    <xf numFmtId="0" fontId="23" fillId="27" borderId="29" xfId="0" applyFont="1" applyFill="1" applyBorder="1" applyAlignment="1">
      <alignment horizontal="center" vertical="center" wrapText="1"/>
    </xf>
    <xf numFmtId="0" fontId="23" fillId="26" borderId="29" xfId="0" applyFont="1" applyFill="1" applyBorder="1" applyAlignment="1">
      <alignment horizontal="center" vertical="center" wrapText="1"/>
    </xf>
    <xf numFmtId="0" fontId="0" fillId="0" borderId="0" xfId="0" applyAlignment="1">
      <alignment vertical="center"/>
    </xf>
    <xf numFmtId="0" fontId="0" fillId="0" borderId="28" xfId="0" applyBorder="1" applyAlignment="1">
      <alignment vertical="center" wrapText="1"/>
    </xf>
    <xf numFmtId="0" fontId="0" fillId="0" borderId="30" xfId="0" applyBorder="1" applyAlignment="1">
      <alignment vertical="center" wrapText="1"/>
    </xf>
    <xf numFmtId="0" fontId="2" fillId="4" borderId="40" xfId="0" applyFont="1" applyFill="1" applyBorder="1" applyAlignment="1">
      <alignment horizontal="center"/>
    </xf>
    <xf numFmtId="0" fontId="25" fillId="4" borderId="41" xfId="0" applyFont="1" applyFill="1" applyBorder="1" applyAlignment="1">
      <alignment horizontal="center"/>
    </xf>
    <xf numFmtId="0" fontId="25" fillId="4" borderId="42" xfId="0" applyFont="1" applyFill="1" applyBorder="1" applyAlignment="1">
      <alignment horizontal="center"/>
    </xf>
    <xf numFmtId="0" fontId="25" fillId="4" borderId="34" xfId="0" applyFont="1" applyFill="1" applyBorder="1" applyAlignment="1">
      <alignment horizontal="center"/>
    </xf>
    <xf numFmtId="0" fontId="2" fillId="13" borderId="43" xfId="0" applyFont="1" applyFill="1" applyBorder="1" applyAlignment="1">
      <alignment horizontal="center" vertical="center"/>
    </xf>
    <xf numFmtId="0" fontId="0" fillId="0" borderId="44" xfId="0" applyBorder="1" applyAlignment="1">
      <alignment horizontal="left" vertical="top" wrapText="1"/>
    </xf>
    <xf numFmtId="0" fontId="0" fillId="0" borderId="44" xfId="0" applyBorder="1" applyAlignment="1">
      <alignment horizontal="center" vertical="center" wrapText="1"/>
    </xf>
    <xf numFmtId="0" fontId="0" fillId="0" borderId="44" xfId="0" applyBorder="1" applyAlignment="1">
      <alignment horizontal="left" vertical="center" wrapText="1"/>
    </xf>
    <xf numFmtId="0" fontId="2" fillId="28" borderId="44" xfId="0" applyFont="1" applyFill="1" applyBorder="1" applyAlignment="1">
      <alignment horizontal="center" vertical="center"/>
    </xf>
    <xf numFmtId="0" fontId="2" fillId="13" borderId="44" xfId="0" applyFont="1" applyFill="1" applyBorder="1" applyAlignment="1">
      <alignment horizontal="center" vertical="center"/>
    </xf>
    <xf numFmtId="0" fontId="2" fillId="0" borderId="44" xfId="0" applyFont="1" applyBorder="1" applyAlignment="1">
      <alignment horizontal="center" vertical="center"/>
    </xf>
    <xf numFmtId="0" fontId="0" fillId="0" borderId="45" xfId="0" applyBorder="1" applyAlignment="1">
      <alignment horizontal="left" vertical="center" wrapText="1"/>
    </xf>
    <xf numFmtId="0" fontId="2" fillId="0" borderId="0" xfId="0" applyFont="1" applyAlignment="1">
      <alignment horizontal="center"/>
    </xf>
    <xf numFmtId="0" fontId="0" fillId="0" borderId="0" xfId="0" applyAlignment="1">
      <alignment horizontal="center" vertical="center"/>
    </xf>
    <xf numFmtId="0" fontId="0" fillId="0" borderId="0" xfId="0" applyAlignment="1">
      <alignment wrapText="1"/>
    </xf>
    <xf numFmtId="0" fontId="6" fillId="4" borderId="2" xfId="0" applyFont="1" applyFill="1" applyBorder="1" applyAlignment="1">
      <alignment horizontal="center" vertical="center"/>
    </xf>
    <xf numFmtId="0" fontId="0" fillId="9" borderId="46" xfId="0" applyFill="1" applyBorder="1" applyAlignment="1">
      <alignment horizontal="center" vertical="center"/>
    </xf>
    <xf numFmtId="0" fontId="6" fillId="29" borderId="1" xfId="0" applyFont="1" applyFill="1" applyBorder="1" applyAlignment="1">
      <alignment horizontal="center" vertical="center" wrapText="1"/>
    </xf>
    <xf numFmtId="0" fontId="0" fillId="9" borderId="0" xfId="0" applyFill="1" applyAlignment="1">
      <alignment horizontal="center" vertical="center"/>
    </xf>
    <xf numFmtId="0" fontId="6" fillId="30" borderId="1" xfId="0" applyFont="1" applyFill="1" applyBorder="1" applyAlignment="1">
      <alignment horizontal="center" vertical="center" wrapText="1"/>
    </xf>
    <xf numFmtId="0" fontId="6" fillId="29" borderId="1" xfId="0" applyFont="1" applyFill="1" applyBorder="1" applyAlignment="1">
      <alignment horizontal="center" vertical="center" wrapText="1"/>
    </xf>
    <xf numFmtId="0" fontId="8" fillId="3" borderId="2" xfId="0" applyFont="1" applyFill="1" applyBorder="1" applyAlignment="1">
      <alignment horizontal="left" vertical="center" wrapText="1"/>
    </xf>
    <xf numFmtId="0" fontId="8" fillId="3" borderId="22" xfId="0" applyFont="1" applyFill="1" applyBorder="1" applyAlignment="1">
      <alignment horizontal="left" vertical="center" wrapText="1"/>
    </xf>
    <xf numFmtId="0" fontId="0" fillId="29" borderId="1" xfId="0" applyFill="1" applyBorder="1" applyAlignment="1">
      <alignment horizontal="center" vertical="center"/>
    </xf>
    <xf numFmtId="0" fontId="0" fillId="29" borderId="0" xfId="0" applyFill="1"/>
    <xf numFmtId="0" fontId="6" fillId="6" borderId="2" xfId="0" applyFont="1" applyFill="1" applyBorder="1" applyAlignment="1">
      <alignment horizontal="center" vertical="center" wrapText="1"/>
    </xf>
    <xf numFmtId="0" fontId="0" fillId="6" borderId="1" xfId="0" applyFill="1" applyBorder="1" applyAlignment="1">
      <alignment horizontal="center" vertical="center"/>
    </xf>
    <xf numFmtId="0" fontId="8" fillId="3" borderId="5" xfId="0" applyFont="1" applyFill="1" applyBorder="1" applyAlignment="1">
      <alignment horizontal="left" vertical="center" wrapText="1"/>
    </xf>
    <xf numFmtId="0" fontId="26" fillId="31" borderId="1" xfId="0" applyFont="1" applyFill="1" applyBorder="1" applyAlignment="1">
      <alignment wrapText="1"/>
    </xf>
    <xf numFmtId="0" fontId="26" fillId="31" borderId="5" xfId="0" applyFont="1" applyFill="1" applyBorder="1" applyAlignment="1">
      <alignment wrapText="1"/>
    </xf>
    <xf numFmtId="0" fontId="8" fillId="3" borderId="47" xfId="0" applyFont="1" applyFill="1" applyBorder="1" applyAlignment="1">
      <alignment vertical="center" wrapText="1"/>
    </xf>
    <xf numFmtId="0" fontId="8" fillId="3" borderId="48" xfId="0" applyFont="1" applyFill="1" applyBorder="1" applyAlignment="1">
      <alignment horizontal="center" vertical="center" wrapText="1"/>
    </xf>
    <xf numFmtId="0" fontId="8" fillId="3" borderId="23" xfId="0" applyFont="1" applyFill="1" applyBorder="1" applyAlignment="1">
      <alignment horizontal="left" vertical="center" wrapText="1"/>
    </xf>
    <xf numFmtId="0" fontId="6" fillId="7" borderId="24" xfId="0" applyFont="1" applyFill="1" applyBorder="1" applyAlignment="1">
      <alignment horizontal="center" vertical="center" wrapText="1"/>
    </xf>
    <xf numFmtId="0" fontId="0" fillId="0" borderId="2" xfId="0" applyBorder="1" applyAlignment="1">
      <alignment horizontal="center" vertical="center"/>
    </xf>
    <xf numFmtId="0" fontId="8" fillId="3" borderId="19" xfId="0" applyFont="1" applyFill="1" applyBorder="1" applyAlignment="1">
      <alignment vertical="center" wrapText="1"/>
    </xf>
    <xf numFmtId="0" fontId="8" fillId="3" borderId="23" xfId="0" applyFont="1" applyFill="1" applyBorder="1" applyAlignment="1">
      <alignment horizontal="center" vertical="center" wrapText="1"/>
    </xf>
    <xf numFmtId="0" fontId="8" fillId="3" borderId="0" xfId="0" applyFont="1" applyFill="1" applyAlignment="1">
      <alignment horizontal="left" vertical="center" wrapText="1"/>
    </xf>
    <xf numFmtId="0" fontId="0" fillId="0" borderId="23" xfId="0" applyBorder="1" applyAlignment="1">
      <alignment horizontal="center" vertical="center"/>
    </xf>
    <xf numFmtId="0" fontId="0" fillId="7" borderId="0" xfId="0" applyFill="1"/>
    <xf numFmtId="0" fontId="8" fillId="10" borderId="1" xfId="0" applyFont="1" applyFill="1" applyBorder="1" applyAlignment="1">
      <alignment horizontal="left" vertical="center" wrapText="1"/>
    </xf>
    <xf numFmtId="164" fontId="4" fillId="2" borderId="39" xfId="1" applyNumberFormat="1" applyFont="1" applyFill="1" applyBorder="1" applyAlignment="1">
      <alignment horizontal="center" vertical="center" wrapText="1"/>
    </xf>
    <xf numFmtId="0" fontId="6" fillId="4" borderId="48" xfId="0" applyFont="1" applyFill="1" applyBorder="1" applyAlignment="1">
      <alignment horizontal="center" vertical="center" wrapText="1"/>
    </xf>
    <xf numFmtId="0" fontId="6" fillId="4" borderId="0" xfId="0" applyFont="1" applyFill="1" applyAlignment="1">
      <alignment horizontal="center" vertical="center" wrapText="1"/>
    </xf>
    <xf numFmtId="0" fontId="6" fillId="4" borderId="49" xfId="0" applyFont="1" applyFill="1" applyBorder="1" applyAlignment="1">
      <alignment horizontal="center" vertical="center" wrapText="1"/>
    </xf>
    <xf numFmtId="0" fontId="2" fillId="32" borderId="0" xfId="0" applyFont="1" applyFill="1" applyAlignment="1">
      <alignment horizontal="left" vertical="center"/>
    </xf>
    <xf numFmtId="0" fontId="6" fillId="32" borderId="1" xfId="0" applyFont="1" applyFill="1" applyBorder="1" applyAlignment="1">
      <alignment horizontal="center" vertical="center" wrapText="1"/>
    </xf>
    <xf numFmtId="0" fontId="6" fillId="33" borderId="1" xfId="0" applyFont="1" applyFill="1" applyBorder="1" applyAlignment="1">
      <alignment horizontal="center" vertical="center"/>
    </xf>
    <xf numFmtId="0" fontId="6" fillId="33" borderId="39" xfId="0" applyFont="1" applyFill="1" applyBorder="1" applyAlignment="1">
      <alignment horizontal="center" vertical="center" wrapText="1"/>
    </xf>
    <xf numFmtId="0" fontId="6" fillId="33" borderId="50" xfId="0" applyFont="1" applyFill="1" applyBorder="1" applyAlignment="1">
      <alignment horizontal="center" vertical="center" wrapText="1"/>
    </xf>
    <xf numFmtId="0" fontId="6" fillId="33" borderId="49" xfId="0" applyFont="1" applyFill="1" applyBorder="1" applyAlignment="1">
      <alignment horizontal="center" vertical="center" wrapText="1"/>
    </xf>
    <xf numFmtId="0" fontId="6" fillId="34" borderId="1" xfId="0" applyFont="1" applyFill="1" applyBorder="1" applyAlignment="1">
      <alignment horizontal="center" vertical="center" wrapText="1"/>
    </xf>
    <xf numFmtId="0" fontId="8" fillId="3" borderId="24" xfId="0" applyFont="1" applyFill="1" applyBorder="1" applyAlignment="1">
      <alignment horizontal="left" vertical="center" wrapText="1"/>
    </xf>
    <xf numFmtId="0" fontId="2" fillId="32" borderId="0" xfId="0" applyFont="1" applyFill="1" applyAlignment="1">
      <alignment horizontal="center" vertical="center"/>
    </xf>
    <xf numFmtId="0" fontId="6" fillId="33" borderId="1" xfId="0" applyFont="1" applyFill="1" applyBorder="1" applyAlignment="1">
      <alignment horizontal="center"/>
    </xf>
    <xf numFmtId="0" fontId="6" fillId="33" borderId="48" xfId="0" applyFont="1" applyFill="1" applyBorder="1" applyAlignment="1">
      <alignment horizontal="center" vertical="center" wrapText="1"/>
    </xf>
    <xf numFmtId="0" fontId="6" fillId="33" borderId="0" xfId="0" applyFont="1" applyFill="1" applyAlignment="1">
      <alignment horizontal="center" vertical="center" wrapText="1"/>
    </xf>
    <xf numFmtId="0" fontId="2" fillId="9" borderId="0" xfId="0" applyFont="1" applyFill="1" applyAlignment="1">
      <alignment horizontal="center" vertical="center"/>
    </xf>
    <xf numFmtId="0" fontId="16" fillId="0" borderId="1" xfId="0" applyFont="1" applyBorder="1" applyAlignment="1">
      <alignment horizontal="left" vertical="center" wrapText="1"/>
    </xf>
    <xf numFmtId="0" fontId="6" fillId="33" borderId="39" xfId="0" applyFont="1" applyFill="1" applyBorder="1" applyAlignment="1">
      <alignment horizontal="center"/>
    </xf>
    <xf numFmtId="0" fontId="6" fillId="33" borderId="23" xfId="0" applyFont="1" applyFill="1" applyBorder="1" applyAlignment="1">
      <alignment horizontal="center" vertical="center" wrapText="1"/>
    </xf>
    <xf numFmtId="0" fontId="8" fillId="3" borderId="22" xfId="0" applyFont="1" applyFill="1" applyBorder="1" applyAlignment="1">
      <alignment horizontal="left" vertical="center" wrapText="1" indent="1"/>
    </xf>
    <xf numFmtId="0" fontId="8" fillId="3" borderId="22" xfId="0" applyFont="1" applyFill="1" applyBorder="1" applyAlignment="1">
      <alignment horizontal="left" vertical="center" wrapText="1"/>
    </xf>
    <xf numFmtId="0" fontId="6" fillId="12" borderId="22" xfId="0" applyFont="1" applyFill="1" applyBorder="1" applyAlignment="1">
      <alignment horizontal="center" vertical="center" wrapText="1"/>
    </xf>
    <xf numFmtId="0" fontId="6" fillId="32" borderId="22" xfId="0" applyFont="1" applyFill="1" applyBorder="1" applyAlignment="1">
      <alignment horizontal="center" vertical="center" wrapText="1"/>
    </xf>
    <xf numFmtId="0" fontId="8" fillId="3" borderId="19" xfId="0" applyFont="1" applyFill="1" applyBorder="1" applyAlignment="1">
      <alignment horizontal="left" vertical="center" wrapText="1"/>
    </xf>
    <xf numFmtId="0" fontId="8" fillId="3" borderId="51" xfId="0" applyFont="1" applyFill="1" applyBorder="1" applyAlignment="1">
      <alignment horizontal="left" vertical="center" wrapText="1"/>
    </xf>
    <xf numFmtId="0" fontId="6" fillId="32" borderId="2" xfId="0" applyFont="1" applyFill="1" applyBorder="1" applyAlignment="1">
      <alignment horizontal="center" vertical="center" wrapText="1"/>
    </xf>
    <xf numFmtId="0" fontId="8" fillId="3" borderId="39" xfId="0" applyFont="1" applyFill="1" applyBorder="1" applyAlignment="1">
      <alignment horizontal="left" vertical="center" wrapText="1"/>
    </xf>
    <xf numFmtId="0" fontId="6" fillId="33" borderId="39" xfId="0" applyFont="1" applyFill="1" applyBorder="1" applyAlignment="1">
      <alignment horizontal="center" vertical="center"/>
    </xf>
    <xf numFmtId="0" fontId="2" fillId="32" borderId="23" xfId="0" applyFont="1" applyFill="1" applyBorder="1" applyAlignment="1">
      <alignment horizontal="center" vertical="center"/>
    </xf>
    <xf numFmtId="0" fontId="8" fillId="3" borderId="21" xfId="0" applyFont="1" applyFill="1" applyBorder="1" applyAlignment="1">
      <alignment horizontal="left" vertical="center" wrapText="1" indent="1"/>
    </xf>
    <xf numFmtId="0" fontId="6" fillId="34" borderId="22" xfId="0" applyFont="1" applyFill="1" applyBorder="1" applyAlignment="1">
      <alignment horizontal="center" vertical="center" wrapText="1"/>
    </xf>
    <xf numFmtId="0" fontId="8" fillId="3" borderId="52" xfId="0" applyFont="1" applyFill="1" applyBorder="1" applyAlignment="1">
      <alignment horizontal="left" vertical="center" wrapText="1"/>
    </xf>
    <xf numFmtId="0" fontId="20" fillId="17" borderId="23" xfId="0" applyFont="1" applyFill="1" applyBorder="1" applyAlignment="1">
      <alignment horizontal="left" vertical="center" wrapText="1"/>
    </xf>
    <xf numFmtId="0" fontId="28" fillId="35" borderId="23" xfId="0" applyFont="1" applyFill="1" applyBorder="1" applyAlignment="1">
      <alignment horizontal="center" vertical="center" wrapText="1"/>
    </xf>
    <xf numFmtId="0" fontId="18" fillId="21" borderId="23"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16" fillId="17" borderId="23" xfId="0" applyFont="1" applyFill="1" applyBorder="1" applyAlignment="1">
      <alignment horizontal="left" vertical="center" wrapText="1"/>
    </xf>
    <xf numFmtId="0" fontId="28" fillId="19" borderId="23" xfId="0" applyFont="1" applyFill="1" applyBorder="1" applyAlignment="1">
      <alignment horizontal="center" vertical="center" wrapText="1"/>
    </xf>
    <xf numFmtId="0" fontId="28" fillId="21" borderId="23"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0" fillId="0" borderId="0" xfId="0" applyAlignment="1">
      <alignment horizontal="left" vertical="center"/>
    </xf>
    <xf numFmtId="0" fontId="8" fillId="31" borderId="4" xfId="0" applyFont="1" applyFill="1" applyBorder="1" applyAlignment="1">
      <alignment horizontal="left" vertical="center" wrapText="1"/>
    </xf>
    <xf numFmtId="0" fontId="29" fillId="17" borderId="0" xfId="0" applyFont="1" applyFill="1" applyAlignment="1">
      <alignment horizontal="left"/>
    </xf>
    <xf numFmtId="0" fontId="6" fillId="7" borderId="2" xfId="0" applyFont="1" applyFill="1" applyBorder="1" applyAlignment="1">
      <alignment horizontal="center" vertical="center" wrapText="1"/>
    </xf>
    <xf numFmtId="0" fontId="8" fillId="17" borderId="23" xfId="0" applyFont="1" applyFill="1" applyBorder="1" applyAlignment="1">
      <alignment horizontal="left" vertical="center" wrapText="1"/>
    </xf>
    <xf numFmtId="0" fontId="8" fillId="17" borderId="24" xfId="0" applyFont="1" applyFill="1" applyBorder="1" applyAlignment="1">
      <alignment horizontal="left" vertical="center" wrapText="1"/>
    </xf>
    <xf numFmtId="0" fontId="24" fillId="0" borderId="0" xfId="0" applyFont="1"/>
    <xf numFmtId="0" fontId="8" fillId="31" borderId="1" xfId="0" applyFont="1" applyFill="1" applyBorder="1" applyAlignment="1">
      <alignment horizontal="left" vertical="center" wrapText="1" indent="1"/>
    </xf>
    <xf numFmtId="0" fontId="8" fillId="31" borderId="1" xfId="0" applyFont="1" applyFill="1" applyBorder="1" applyAlignment="1">
      <alignment horizontal="left" vertical="top" wrapText="1"/>
    </xf>
    <xf numFmtId="0" fontId="6" fillId="36" borderId="1" xfId="0" applyFont="1" applyFill="1" applyBorder="1" applyAlignment="1">
      <alignment horizontal="center" vertical="center" wrapText="1"/>
    </xf>
    <xf numFmtId="0" fontId="30" fillId="31" borderId="0" xfId="0" applyFont="1" applyFill="1"/>
    <xf numFmtId="0" fontId="8" fillId="31" borderId="1" xfId="0" applyFont="1" applyFill="1" applyBorder="1" applyAlignment="1">
      <alignment horizontal="left" vertical="center" wrapText="1"/>
    </xf>
    <xf numFmtId="0" fontId="28" fillId="6" borderId="23" xfId="0" applyFont="1" applyFill="1" applyBorder="1" applyAlignment="1">
      <alignment horizontal="center" vertical="center" wrapText="1"/>
    </xf>
    <xf numFmtId="0" fontId="6" fillId="4" borderId="18" xfId="0" applyFont="1" applyFill="1" applyBorder="1" applyAlignment="1">
      <alignment horizontal="center"/>
    </xf>
  </cellXfs>
  <cellStyles count="4">
    <cellStyle name="Currency" xfId="1" builtinId="4"/>
    <cellStyle name="Normal" xfId="0" builtinId="0"/>
    <cellStyle name="Normal 2" xfId="3" xr:uid="{5A8A624F-D99F-46EC-986A-7C54599D184F}"/>
    <cellStyle name="Normal 3" xfId="2" xr:uid="{214F5126-703F-483A-ADFB-05AAB2B59EDA}"/>
  </cellStyles>
  <dxfs count="69">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patternType="solid">
          <fgColor rgb="FF92D050"/>
          <bgColor rgb="FF92D050"/>
        </patternFill>
      </fill>
    </dxf>
    <dxf>
      <fill>
        <patternFill patternType="solid">
          <fgColor rgb="FFFFD965"/>
          <bgColor rgb="FFFFD965"/>
        </patternFill>
      </fill>
    </dxf>
    <dxf>
      <fill>
        <patternFill patternType="solid">
          <fgColor theme="7"/>
          <bgColor theme="7"/>
        </patternFill>
      </fill>
    </dxf>
    <dxf>
      <fill>
        <patternFill patternType="solid">
          <fgColor rgb="FFFF0000"/>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externalLink" Target="externalLinks/externalLink11.xml"/><Relationship Id="rId3" Type="http://schemas.openxmlformats.org/officeDocument/2006/relationships/worksheet" Target="worksheets/sheet3.xml"/><Relationship Id="rId21" Type="http://schemas.openxmlformats.org/officeDocument/2006/relationships/externalLink" Target="externalLinks/externalLink6.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externalLink" Target="externalLinks/externalLink10.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9.xml"/><Relationship Id="rId32"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8.xml"/><Relationship Id="rId28" Type="http://schemas.openxmlformats.org/officeDocument/2006/relationships/externalLink" Target="externalLinks/externalLink13.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externalLink" Target="externalLinks/externalLink4.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externalLink" Target="externalLinks/externalLink12.xml"/><Relationship Id="rId30" Type="http://schemas.openxmlformats.org/officeDocument/2006/relationships/styles" Target="styles.xml"/><Relationship Id="rId35" Type="http://schemas.openxmlformats.org/officeDocument/2006/relationships/customXml" Target="../customXml/item2.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1152525</xdr:colOff>
      <xdr:row>0</xdr:row>
      <xdr:rowOff>28575</xdr:rowOff>
    </xdr:from>
    <xdr:to>
      <xdr:col>3</xdr:col>
      <xdr:colOff>3002119</xdr:colOff>
      <xdr:row>0</xdr:row>
      <xdr:rowOff>2285508</xdr:rowOff>
    </xdr:to>
    <xdr:pic>
      <xdr:nvPicPr>
        <xdr:cNvPr id="2" name="Picture 1">
          <a:extLst>
            <a:ext uri="{FF2B5EF4-FFF2-40B4-BE49-F238E27FC236}">
              <a16:creationId xmlns:a16="http://schemas.microsoft.com/office/drawing/2014/main" id="{9FEB45A4-8368-4020-9614-77BFED681C74}"/>
            </a:ext>
          </a:extLst>
        </xdr:cNvPr>
        <xdr:cNvPicPr>
          <a:picLocks noChangeAspect="1"/>
        </xdr:cNvPicPr>
      </xdr:nvPicPr>
      <xdr:blipFill>
        <a:blip xmlns:r="http://schemas.openxmlformats.org/officeDocument/2006/relationships" r:embed="rId1"/>
        <a:stretch>
          <a:fillRect/>
        </a:stretch>
      </xdr:blipFill>
      <xdr:spPr>
        <a:xfrm>
          <a:off x="1654175" y="28575"/>
          <a:ext cx="4246719" cy="2260108"/>
        </a:xfrm>
        <a:prstGeom prst="rect">
          <a:avLst/>
        </a:prstGeom>
      </xdr:spPr>
    </xdr:pic>
    <xdr:clientData/>
  </xdr:twoCellAnchor>
  <xdr:twoCellAnchor editAs="oneCell">
    <xdr:from>
      <xdr:col>4</xdr:col>
      <xdr:colOff>1724025</xdr:colOff>
      <xdr:row>0</xdr:row>
      <xdr:rowOff>409575</xdr:rowOff>
    </xdr:from>
    <xdr:to>
      <xdr:col>7</xdr:col>
      <xdr:colOff>2791501</xdr:colOff>
      <xdr:row>0</xdr:row>
      <xdr:rowOff>1781004</xdr:rowOff>
    </xdr:to>
    <xdr:pic>
      <xdr:nvPicPr>
        <xdr:cNvPr id="3" name="Picture 2">
          <a:extLst>
            <a:ext uri="{FF2B5EF4-FFF2-40B4-BE49-F238E27FC236}">
              <a16:creationId xmlns:a16="http://schemas.microsoft.com/office/drawing/2014/main" id="{D1AC650A-3FCC-4753-B741-5EEEAF4C2ECA}"/>
            </a:ext>
          </a:extLst>
        </xdr:cNvPr>
        <xdr:cNvPicPr>
          <a:picLocks noChangeAspect="1"/>
        </xdr:cNvPicPr>
      </xdr:nvPicPr>
      <xdr:blipFill>
        <a:blip xmlns:r="http://schemas.openxmlformats.org/officeDocument/2006/relationships" r:embed="rId2"/>
        <a:stretch>
          <a:fillRect/>
        </a:stretch>
      </xdr:blipFill>
      <xdr:spPr>
        <a:xfrm>
          <a:off x="8029575" y="409575"/>
          <a:ext cx="5191801" cy="137142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2</xdr:col>
      <xdr:colOff>1152525</xdr:colOff>
      <xdr:row>0</xdr:row>
      <xdr:rowOff>28575</xdr:rowOff>
    </xdr:from>
    <xdr:ext cx="4133850" cy="2257425"/>
    <xdr:pic>
      <xdr:nvPicPr>
        <xdr:cNvPr id="2" name="image2.png">
          <a:extLst>
            <a:ext uri="{FF2B5EF4-FFF2-40B4-BE49-F238E27FC236}">
              <a16:creationId xmlns:a16="http://schemas.microsoft.com/office/drawing/2014/main" id="{F0B5A834-1F75-45F3-A2C8-624549C4A0C3}"/>
            </a:ext>
          </a:extLst>
        </xdr:cNvPr>
        <xdr:cNvPicPr preferRelativeResize="0"/>
      </xdr:nvPicPr>
      <xdr:blipFill>
        <a:blip xmlns:r="http://schemas.openxmlformats.org/officeDocument/2006/relationships" r:embed="rId1" cstate="print"/>
        <a:stretch>
          <a:fillRect/>
        </a:stretch>
      </xdr:blipFill>
      <xdr:spPr>
        <a:xfrm>
          <a:off x="1654175" y="28575"/>
          <a:ext cx="4133850" cy="2257425"/>
        </a:xfrm>
        <a:prstGeom prst="rect">
          <a:avLst/>
        </a:prstGeom>
        <a:noFill/>
      </xdr:spPr>
    </xdr:pic>
    <xdr:clientData fLocksWithSheet="0"/>
  </xdr:oneCellAnchor>
  <xdr:oneCellAnchor>
    <xdr:from>
      <xdr:col>4</xdr:col>
      <xdr:colOff>1724025</xdr:colOff>
      <xdr:row>0</xdr:row>
      <xdr:rowOff>409575</xdr:rowOff>
    </xdr:from>
    <xdr:ext cx="4724400" cy="1362075"/>
    <xdr:pic>
      <xdr:nvPicPr>
        <xdr:cNvPr id="3" name="image1.png">
          <a:extLst>
            <a:ext uri="{FF2B5EF4-FFF2-40B4-BE49-F238E27FC236}">
              <a16:creationId xmlns:a16="http://schemas.microsoft.com/office/drawing/2014/main" id="{BBF782E1-5585-4774-8287-712F60EA81E1}"/>
            </a:ext>
          </a:extLst>
        </xdr:cNvPr>
        <xdr:cNvPicPr preferRelativeResize="0"/>
      </xdr:nvPicPr>
      <xdr:blipFill>
        <a:blip xmlns:r="http://schemas.openxmlformats.org/officeDocument/2006/relationships" r:embed="rId2" cstate="print"/>
        <a:stretch>
          <a:fillRect/>
        </a:stretch>
      </xdr:blipFill>
      <xdr:spPr>
        <a:xfrm>
          <a:off x="8150225" y="409575"/>
          <a:ext cx="4724400" cy="1362075"/>
        </a:xfrm>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dr:twoCellAnchor editAs="oneCell">
    <xdr:from>
      <xdr:col>2</xdr:col>
      <xdr:colOff>1152525</xdr:colOff>
      <xdr:row>0</xdr:row>
      <xdr:rowOff>28575</xdr:rowOff>
    </xdr:from>
    <xdr:to>
      <xdr:col>3</xdr:col>
      <xdr:colOff>2637879</xdr:colOff>
      <xdr:row>0</xdr:row>
      <xdr:rowOff>2285508</xdr:rowOff>
    </xdr:to>
    <xdr:pic>
      <xdr:nvPicPr>
        <xdr:cNvPr id="2" name="Picture 1">
          <a:extLst>
            <a:ext uri="{FF2B5EF4-FFF2-40B4-BE49-F238E27FC236}">
              <a16:creationId xmlns:a16="http://schemas.microsoft.com/office/drawing/2014/main" id="{42182F7A-0E10-43FC-BA6B-6F050090E872}"/>
            </a:ext>
          </a:extLst>
        </xdr:cNvPr>
        <xdr:cNvPicPr>
          <a:picLocks noChangeAspect="1"/>
        </xdr:cNvPicPr>
      </xdr:nvPicPr>
      <xdr:blipFill>
        <a:blip xmlns:r="http://schemas.openxmlformats.org/officeDocument/2006/relationships" r:embed="rId1"/>
        <a:stretch>
          <a:fillRect/>
        </a:stretch>
      </xdr:blipFill>
      <xdr:spPr>
        <a:xfrm>
          <a:off x="1882775" y="28575"/>
          <a:ext cx="4266654" cy="2260108"/>
        </a:xfrm>
        <a:prstGeom prst="rect">
          <a:avLst/>
        </a:prstGeom>
      </xdr:spPr>
    </xdr:pic>
    <xdr:clientData/>
  </xdr:twoCellAnchor>
  <xdr:twoCellAnchor editAs="oneCell">
    <xdr:from>
      <xdr:col>6</xdr:col>
      <xdr:colOff>1724025</xdr:colOff>
      <xdr:row>0</xdr:row>
      <xdr:rowOff>409575</xdr:rowOff>
    </xdr:from>
    <xdr:to>
      <xdr:col>9</xdr:col>
      <xdr:colOff>2124296</xdr:colOff>
      <xdr:row>0</xdr:row>
      <xdr:rowOff>1781004</xdr:rowOff>
    </xdr:to>
    <xdr:pic>
      <xdr:nvPicPr>
        <xdr:cNvPr id="3" name="Picture 2">
          <a:extLst>
            <a:ext uri="{FF2B5EF4-FFF2-40B4-BE49-F238E27FC236}">
              <a16:creationId xmlns:a16="http://schemas.microsoft.com/office/drawing/2014/main" id="{6635BA1A-6D3F-40EF-BF0C-1CF8DA4D57BF}"/>
            </a:ext>
          </a:extLst>
        </xdr:cNvPr>
        <xdr:cNvPicPr>
          <a:picLocks noChangeAspect="1"/>
        </xdr:cNvPicPr>
      </xdr:nvPicPr>
      <xdr:blipFill>
        <a:blip xmlns:r="http://schemas.openxmlformats.org/officeDocument/2006/relationships" r:embed="rId2"/>
        <a:stretch>
          <a:fillRect/>
        </a:stretch>
      </xdr:blipFill>
      <xdr:spPr>
        <a:xfrm>
          <a:off x="17484725" y="409575"/>
          <a:ext cx="5277071" cy="137142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oneCellAnchor>
    <xdr:from>
      <xdr:col>2</xdr:col>
      <xdr:colOff>1009650</xdr:colOff>
      <xdr:row>0</xdr:row>
      <xdr:rowOff>0</xdr:rowOff>
    </xdr:from>
    <xdr:ext cx="4243897" cy="2260108"/>
    <xdr:pic>
      <xdr:nvPicPr>
        <xdr:cNvPr id="2" name="Picture 1">
          <a:extLst>
            <a:ext uri="{FF2B5EF4-FFF2-40B4-BE49-F238E27FC236}">
              <a16:creationId xmlns:a16="http://schemas.microsoft.com/office/drawing/2014/main" id="{89E924EA-6EC9-490E-BD4B-C4D69658753D}"/>
            </a:ext>
          </a:extLst>
        </xdr:cNvPr>
        <xdr:cNvPicPr>
          <a:picLocks noChangeAspect="1"/>
        </xdr:cNvPicPr>
      </xdr:nvPicPr>
      <xdr:blipFill>
        <a:blip xmlns:r="http://schemas.openxmlformats.org/officeDocument/2006/relationships" r:embed="rId1"/>
        <a:stretch>
          <a:fillRect/>
        </a:stretch>
      </xdr:blipFill>
      <xdr:spPr>
        <a:xfrm>
          <a:off x="1511300" y="0"/>
          <a:ext cx="4243897" cy="2260108"/>
        </a:xfrm>
        <a:prstGeom prst="rect">
          <a:avLst/>
        </a:prstGeom>
      </xdr:spPr>
    </xdr:pic>
    <xdr:clientData/>
  </xdr:oneCellAnchor>
  <xdr:oneCellAnchor>
    <xdr:from>
      <xdr:col>5</xdr:col>
      <xdr:colOff>1724025</xdr:colOff>
      <xdr:row>0</xdr:row>
      <xdr:rowOff>409575</xdr:rowOff>
    </xdr:from>
    <xdr:ext cx="5188272" cy="1371429"/>
    <xdr:pic>
      <xdr:nvPicPr>
        <xdr:cNvPr id="3" name="Picture 2">
          <a:extLst>
            <a:ext uri="{FF2B5EF4-FFF2-40B4-BE49-F238E27FC236}">
              <a16:creationId xmlns:a16="http://schemas.microsoft.com/office/drawing/2014/main" id="{D0E5B621-0048-41BF-BC23-A05066D585CF}"/>
            </a:ext>
          </a:extLst>
        </xdr:cNvPr>
        <xdr:cNvPicPr>
          <a:picLocks noChangeAspect="1"/>
        </xdr:cNvPicPr>
      </xdr:nvPicPr>
      <xdr:blipFill>
        <a:blip xmlns:r="http://schemas.openxmlformats.org/officeDocument/2006/relationships" r:embed="rId2"/>
        <a:stretch>
          <a:fillRect/>
        </a:stretch>
      </xdr:blipFill>
      <xdr:spPr>
        <a:xfrm>
          <a:off x="10404475" y="409575"/>
          <a:ext cx="5188272" cy="1371429"/>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2</xdr:col>
      <xdr:colOff>1257300</xdr:colOff>
      <xdr:row>0</xdr:row>
      <xdr:rowOff>114300</xdr:rowOff>
    </xdr:from>
    <xdr:ext cx="3581400" cy="1866900"/>
    <xdr:pic>
      <xdr:nvPicPr>
        <xdr:cNvPr id="2" name="Picture 1">
          <a:extLst>
            <a:ext uri="{FF2B5EF4-FFF2-40B4-BE49-F238E27FC236}">
              <a16:creationId xmlns:a16="http://schemas.microsoft.com/office/drawing/2014/main" id="{F9E588C3-5AB2-44C1-B48A-2D994CE987FB}"/>
            </a:ext>
          </a:extLst>
        </xdr:cNvPr>
        <xdr:cNvPicPr>
          <a:picLocks noChangeAspect="1"/>
        </xdr:cNvPicPr>
      </xdr:nvPicPr>
      <xdr:blipFill>
        <a:blip xmlns:r="http://schemas.openxmlformats.org/officeDocument/2006/relationships" r:embed="rId1"/>
        <a:stretch>
          <a:fillRect/>
        </a:stretch>
      </xdr:blipFill>
      <xdr:spPr>
        <a:xfrm>
          <a:off x="2025650" y="114300"/>
          <a:ext cx="3581400" cy="1866900"/>
        </a:xfrm>
        <a:prstGeom prst="rect">
          <a:avLst/>
        </a:prstGeom>
      </xdr:spPr>
    </xdr:pic>
    <xdr:clientData/>
  </xdr:oneCellAnchor>
  <xdr:oneCellAnchor>
    <xdr:from>
      <xdr:col>5</xdr:col>
      <xdr:colOff>303120</xdr:colOff>
      <xdr:row>0</xdr:row>
      <xdr:rowOff>470648</xdr:rowOff>
    </xdr:from>
    <xdr:ext cx="5257400" cy="1371429"/>
    <xdr:pic>
      <xdr:nvPicPr>
        <xdr:cNvPr id="3" name="Picture 2">
          <a:extLst>
            <a:ext uri="{FF2B5EF4-FFF2-40B4-BE49-F238E27FC236}">
              <a16:creationId xmlns:a16="http://schemas.microsoft.com/office/drawing/2014/main" id="{4A12A5CB-3A5F-44EA-BA84-715FFFB21C6D}"/>
            </a:ext>
            <a:ext uri="{147F2762-F138-4A5C-976F-8EAC2B608ADB}">
              <a16:predDERef xmlns:a16="http://schemas.microsoft.com/office/drawing/2014/main" pred="{8268D8E4-4EA9-4134-B23F-BDD250A46FD4}"/>
            </a:ext>
          </a:extLst>
        </xdr:cNvPr>
        <xdr:cNvPicPr>
          <a:picLocks noChangeAspect="1"/>
        </xdr:cNvPicPr>
      </xdr:nvPicPr>
      <xdr:blipFill>
        <a:blip xmlns:r="http://schemas.openxmlformats.org/officeDocument/2006/relationships" r:embed="rId2"/>
        <a:stretch>
          <a:fillRect/>
        </a:stretch>
      </xdr:blipFill>
      <xdr:spPr>
        <a:xfrm>
          <a:off x="7840570" y="470648"/>
          <a:ext cx="5257400" cy="1371429"/>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2</xdr:col>
      <xdr:colOff>1152525</xdr:colOff>
      <xdr:row>0</xdr:row>
      <xdr:rowOff>14463</xdr:rowOff>
    </xdr:from>
    <xdr:ext cx="4246719" cy="2260108"/>
    <xdr:pic>
      <xdr:nvPicPr>
        <xdr:cNvPr id="2" name="Picture 1">
          <a:extLst>
            <a:ext uri="{FF2B5EF4-FFF2-40B4-BE49-F238E27FC236}">
              <a16:creationId xmlns:a16="http://schemas.microsoft.com/office/drawing/2014/main" id="{5DE5A5F0-72DF-494E-863D-7CBB7669D51E}"/>
            </a:ext>
          </a:extLst>
        </xdr:cNvPr>
        <xdr:cNvPicPr>
          <a:picLocks noChangeAspect="1"/>
        </xdr:cNvPicPr>
      </xdr:nvPicPr>
      <xdr:blipFill>
        <a:blip xmlns:r="http://schemas.openxmlformats.org/officeDocument/2006/relationships" r:embed="rId1"/>
        <a:stretch>
          <a:fillRect/>
        </a:stretch>
      </xdr:blipFill>
      <xdr:spPr>
        <a:xfrm>
          <a:off x="1654175" y="14463"/>
          <a:ext cx="4246719" cy="2260108"/>
        </a:xfrm>
        <a:prstGeom prst="rect">
          <a:avLst/>
        </a:prstGeom>
      </xdr:spPr>
    </xdr:pic>
    <xdr:clientData/>
  </xdr:oneCellAnchor>
  <xdr:oneCellAnchor>
    <xdr:from>
      <xdr:col>4</xdr:col>
      <xdr:colOff>1724025</xdr:colOff>
      <xdr:row>0</xdr:row>
      <xdr:rowOff>409575</xdr:rowOff>
    </xdr:from>
    <xdr:ext cx="5191800" cy="1371429"/>
    <xdr:pic>
      <xdr:nvPicPr>
        <xdr:cNvPr id="3" name="Picture 2">
          <a:extLst>
            <a:ext uri="{FF2B5EF4-FFF2-40B4-BE49-F238E27FC236}">
              <a16:creationId xmlns:a16="http://schemas.microsoft.com/office/drawing/2014/main" id="{93EB09D5-C19A-4269-BB02-5468B2020A41}"/>
            </a:ext>
            <a:ext uri="{147F2762-F138-4A5C-976F-8EAC2B608ADB}">
              <a16:predDERef xmlns:a16="http://schemas.microsoft.com/office/drawing/2014/main" pred="{E4986998-92AD-46F4-8A25-CF20588FFE5B}"/>
            </a:ext>
          </a:extLst>
        </xdr:cNvPr>
        <xdr:cNvPicPr>
          <a:picLocks noChangeAspect="1"/>
        </xdr:cNvPicPr>
      </xdr:nvPicPr>
      <xdr:blipFill>
        <a:blip xmlns:r="http://schemas.openxmlformats.org/officeDocument/2006/relationships" r:embed="rId2"/>
        <a:stretch>
          <a:fillRect/>
        </a:stretch>
      </xdr:blipFill>
      <xdr:spPr>
        <a:xfrm>
          <a:off x="8956675" y="409575"/>
          <a:ext cx="5191800" cy="1371429"/>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2</xdr:col>
      <xdr:colOff>1152525</xdr:colOff>
      <xdr:row>0</xdr:row>
      <xdr:rowOff>28575</xdr:rowOff>
    </xdr:from>
    <xdr:to>
      <xdr:col>3</xdr:col>
      <xdr:colOff>2920362</xdr:colOff>
      <xdr:row>0</xdr:row>
      <xdr:rowOff>2288683</xdr:rowOff>
    </xdr:to>
    <xdr:pic>
      <xdr:nvPicPr>
        <xdr:cNvPr id="2" name="Picture 1" descr="Picture 1">
          <a:extLst>
            <a:ext uri="{FF2B5EF4-FFF2-40B4-BE49-F238E27FC236}">
              <a16:creationId xmlns:a16="http://schemas.microsoft.com/office/drawing/2014/main" id="{04EB114C-D9CB-4CF1-9586-3059421C46D9}"/>
            </a:ext>
          </a:extLst>
        </xdr:cNvPr>
        <xdr:cNvPicPr>
          <a:picLocks noChangeAspect="1"/>
        </xdr:cNvPicPr>
      </xdr:nvPicPr>
      <xdr:blipFill>
        <a:blip xmlns:r="http://schemas.openxmlformats.org/officeDocument/2006/relationships" r:embed="rId1"/>
        <a:stretch>
          <a:fillRect/>
        </a:stretch>
      </xdr:blipFill>
      <xdr:spPr>
        <a:xfrm>
          <a:off x="1647825" y="28575"/>
          <a:ext cx="4079237" cy="2260108"/>
        </a:xfrm>
        <a:prstGeom prst="rect">
          <a:avLst/>
        </a:prstGeom>
        <a:ln w="12700" cap="flat">
          <a:noFill/>
          <a:miter lim="400000"/>
        </a:ln>
        <a:effectLst/>
      </xdr:spPr>
    </xdr:pic>
    <xdr:clientData/>
  </xdr:twoCellAnchor>
  <xdr:twoCellAnchor>
    <xdr:from>
      <xdr:col>5</xdr:col>
      <xdr:colOff>149225</xdr:colOff>
      <xdr:row>0</xdr:row>
      <xdr:rowOff>409575</xdr:rowOff>
    </xdr:from>
    <xdr:to>
      <xdr:col>7</xdr:col>
      <xdr:colOff>2729588</xdr:colOff>
      <xdr:row>0</xdr:row>
      <xdr:rowOff>1781004</xdr:rowOff>
    </xdr:to>
    <xdr:pic>
      <xdr:nvPicPr>
        <xdr:cNvPr id="3" name="Picture 2" descr="Picture 2">
          <a:extLst>
            <a:ext uri="{FF2B5EF4-FFF2-40B4-BE49-F238E27FC236}">
              <a16:creationId xmlns:a16="http://schemas.microsoft.com/office/drawing/2014/main" id="{870784DE-3C3A-480D-8CE8-5032DE182F33}"/>
            </a:ext>
          </a:extLst>
        </xdr:cNvPr>
        <xdr:cNvPicPr>
          <a:picLocks noChangeAspect="1"/>
        </xdr:cNvPicPr>
      </xdr:nvPicPr>
      <xdr:blipFill>
        <a:blip xmlns:r="http://schemas.openxmlformats.org/officeDocument/2006/relationships" r:embed="rId2"/>
        <a:stretch>
          <a:fillRect/>
        </a:stretch>
      </xdr:blipFill>
      <xdr:spPr>
        <a:xfrm>
          <a:off x="7318375" y="409575"/>
          <a:ext cx="4961613" cy="1371429"/>
        </a:xfrm>
        <a:prstGeom prst="rect">
          <a:avLst/>
        </a:prstGeom>
        <a:ln w="12700" cap="flat">
          <a:noFill/>
          <a:miter lim="400000"/>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1152525</xdr:colOff>
      <xdr:row>0</xdr:row>
      <xdr:rowOff>28575</xdr:rowOff>
    </xdr:from>
    <xdr:to>
      <xdr:col>3</xdr:col>
      <xdr:colOff>3011644</xdr:colOff>
      <xdr:row>0</xdr:row>
      <xdr:rowOff>2288683</xdr:rowOff>
    </xdr:to>
    <xdr:pic>
      <xdr:nvPicPr>
        <xdr:cNvPr id="2" name="Picture 1">
          <a:extLst>
            <a:ext uri="{FF2B5EF4-FFF2-40B4-BE49-F238E27FC236}">
              <a16:creationId xmlns:a16="http://schemas.microsoft.com/office/drawing/2014/main" id="{9D7A79BE-BF45-4946-BF42-0A1A877D7066}"/>
            </a:ext>
          </a:extLst>
        </xdr:cNvPr>
        <xdr:cNvPicPr>
          <a:picLocks noChangeAspect="1"/>
        </xdr:cNvPicPr>
      </xdr:nvPicPr>
      <xdr:blipFill>
        <a:blip xmlns:r="http://schemas.openxmlformats.org/officeDocument/2006/relationships" r:embed="rId1"/>
        <a:stretch>
          <a:fillRect/>
        </a:stretch>
      </xdr:blipFill>
      <xdr:spPr>
        <a:xfrm>
          <a:off x="1654175" y="28575"/>
          <a:ext cx="4246719" cy="2260108"/>
        </a:xfrm>
        <a:prstGeom prst="rect">
          <a:avLst/>
        </a:prstGeom>
        <a:solidFill>
          <a:schemeClr val="accent4">
            <a:lumMod val="60000"/>
            <a:lumOff val="40000"/>
          </a:schemeClr>
        </a:solidFill>
      </xdr:spPr>
    </xdr:pic>
    <xdr:clientData/>
  </xdr:twoCellAnchor>
  <xdr:twoCellAnchor editAs="oneCell">
    <xdr:from>
      <xdr:col>4</xdr:col>
      <xdr:colOff>1724025</xdr:colOff>
      <xdr:row>0</xdr:row>
      <xdr:rowOff>409575</xdr:rowOff>
    </xdr:from>
    <xdr:to>
      <xdr:col>7</xdr:col>
      <xdr:colOff>2788325</xdr:colOff>
      <xdr:row>0</xdr:row>
      <xdr:rowOff>1781004</xdr:rowOff>
    </xdr:to>
    <xdr:pic>
      <xdr:nvPicPr>
        <xdr:cNvPr id="3" name="Picture 2">
          <a:extLst>
            <a:ext uri="{FF2B5EF4-FFF2-40B4-BE49-F238E27FC236}">
              <a16:creationId xmlns:a16="http://schemas.microsoft.com/office/drawing/2014/main" id="{2EB2BBDF-E0B0-47FF-8A2C-810310D246F0}"/>
            </a:ext>
          </a:extLst>
        </xdr:cNvPr>
        <xdr:cNvPicPr>
          <a:picLocks noChangeAspect="1"/>
        </xdr:cNvPicPr>
      </xdr:nvPicPr>
      <xdr:blipFill>
        <a:blip xmlns:r="http://schemas.openxmlformats.org/officeDocument/2006/relationships" r:embed="rId2"/>
        <a:stretch>
          <a:fillRect/>
        </a:stretch>
      </xdr:blipFill>
      <xdr:spPr>
        <a:xfrm>
          <a:off x="7889875" y="409575"/>
          <a:ext cx="5185450" cy="13714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1152525</xdr:colOff>
      <xdr:row>0</xdr:row>
      <xdr:rowOff>28575</xdr:rowOff>
    </xdr:from>
    <xdr:to>
      <xdr:col>3</xdr:col>
      <xdr:colOff>3011644</xdr:colOff>
      <xdr:row>0</xdr:row>
      <xdr:rowOff>2288683</xdr:rowOff>
    </xdr:to>
    <xdr:pic>
      <xdr:nvPicPr>
        <xdr:cNvPr id="2" name="Picture 1">
          <a:extLst>
            <a:ext uri="{FF2B5EF4-FFF2-40B4-BE49-F238E27FC236}">
              <a16:creationId xmlns:a16="http://schemas.microsoft.com/office/drawing/2014/main" id="{71450390-0475-4C3B-B250-0DFAB6B60A41}"/>
            </a:ext>
          </a:extLst>
        </xdr:cNvPr>
        <xdr:cNvPicPr>
          <a:picLocks noChangeAspect="1"/>
        </xdr:cNvPicPr>
      </xdr:nvPicPr>
      <xdr:blipFill>
        <a:blip xmlns:r="http://schemas.openxmlformats.org/officeDocument/2006/relationships" r:embed="rId1"/>
        <a:stretch>
          <a:fillRect/>
        </a:stretch>
      </xdr:blipFill>
      <xdr:spPr>
        <a:xfrm>
          <a:off x="1654175" y="28575"/>
          <a:ext cx="4253069" cy="2263283"/>
        </a:xfrm>
        <a:prstGeom prst="rect">
          <a:avLst/>
        </a:prstGeom>
      </xdr:spPr>
    </xdr:pic>
    <xdr:clientData/>
  </xdr:twoCellAnchor>
  <xdr:twoCellAnchor editAs="oneCell">
    <xdr:from>
      <xdr:col>4</xdr:col>
      <xdr:colOff>1724025</xdr:colOff>
      <xdr:row>0</xdr:row>
      <xdr:rowOff>409575</xdr:rowOff>
    </xdr:from>
    <xdr:to>
      <xdr:col>7</xdr:col>
      <xdr:colOff>2791500</xdr:colOff>
      <xdr:row>0</xdr:row>
      <xdr:rowOff>1784179</xdr:rowOff>
    </xdr:to>
    <xdr:pic>
      <xdr:nvPicPr>
        <xdr:cNvPr id="3" name="Picture 2">
          <a:extLst>
            <a:ext uri="{FF2B5EF4-FFF2-40B4-BE49-F238E27FC236}">
              <a16:creationId xmlns:a16="http://schemas.microsoft.com/office/drawing/2014/main" id="{24EA1535-6AC8-47DD-A5F7-92E1B641C95E}"/>
            </a:ext>
          </a:extLst>
        </xdr:cNvPr>
        <xdr:cNvPicPr>
          <a:picLocks noChangeAspect="1"/>
        </xdr:cNvPicPr>
      </xdr:nvPicPr>
      <xdr:blipFill>
        <a:blip xmlns:r="http://schemas.openxmlformats.org/officeDocument/2006/relationships" r:embed="rId2"/>
        <a:stretch>
          <a:fillRect/>
        </a:stretch>
      </xdr:blipFill>
      <xdr:spPr>
        <a:xfrm>
          <a:off x="7699375" y="409575"/>
          <a:ext cx="5185450" cy="137777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2</xdr:col>
      <xdr:colOff>1152525</xdr:colOff>
      <xdr:row>0</xdr:row>
      <xdr:rowOff>28575</xdr:rowOff>
    </xdr:from>
    <xdr:ext cx="4248307" cy="2260108"/>
    <xdr:pic>
      <xdr:nvPicPr>
        <xdr:cNvPr id="2" name="Picture 1">
          <a:extLst>
            <a:ext uri="{FF2B5EF4-FFF2-40B4-BE49-F238E27FC236}">
              <a16:creationId xmlns:a16="http://schemas.microsoft.com/office/drawing/2014/main" id="{869B6390-639D-43E3-AE00-B1647B17888F}"/>
            </a:ext>
          </a:extLst>
        </xdr:cNvPr>
        <xdr:cNvPicPr>
          <a:picLocks noChangeAspect="1"/>
        </xdr:cNvPicPr>
      </xdr:nvPicPr>
      <xdr:blipFill>
        <a:blip xmlns:r="http://schemas.openxmlformats.org/officeDocument/2006/relationships" r:embed="rId1"/>
        <a:stretch>
          <a:fillRect/>
        </a:stretch>
      </xdr:blipFill>
      <xdr:spPr>
        <a:xfrm>
          <a:off x="1654175" y="28575"/>
          <a:ext cx="4248307" cy="2260108"/>
        </a:xfrm>
        <a:prstGeom prst="rect">
          <a:avLst/>
        </a:prstGeom>
      </xdr:spPr>
    </xdr:pic>
    <xdr:clientData/>
  </xdr:oneCellAnchor>
  <xdr:oneCellAnchor>
    <xdr:from>
      <xdr:col>4</xdr:col>
      <xdr:colOff>1724025</xdr:colOff>
      <xdr:row>0</xdr:row>
      <xdr:rowOff>409575</xdr:rowOff>
    </xdr:from>
    <xdr:ext cx="5182275" cy="1371429"/>
    <xdr:pic>
      <xdr:nvPicPr>
        <xdr:cNvPr id="3" name="Picture 2">
          <a:extLst>
            <a:ext uri="{FF2B5EF4-FFF2-40B4-BE49-F238E27FC236}">
              <a16:creationId xmlns:a16="http://schemas.microsoft.com/office/drawing/2014/main" id="{55BEF92A-4ADF-4047-B591-216510DE1397}"/>
            </a:ext>
          </a:extLst>
        </xdr:cNvPr>
        <xdr:cNvPicPr>
          <a:picLocks noChangeAspect="1"/>
        </xdr:cNvPicPr>
      </xdr:nvPicPr>
      <xdr:blipFill>
        <a:blip xmlns:r="http://schemas.openxmlformats.org/officeDocument/2006/relationships" r:embed="rId2"/>
        <a:stretch>
          <a:fillRect/>
        </a:stretch>
      </xdr:blipFill>
      <xdr:spPr>
        <a:xfrm>
          <a:off x="7889875" y="409575"/>
          <a:ext cx="5182275" cy="1371429"/>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2</xdr:col>
      <xdr:colOff>1152525</xdr:colOff>
      <xdr:row>0</xdr:row>
      <xdr:rowOff>28575</xdr:rowOff>
    </xdr:from>
    <xdr:to>
      <xdr:col>3</xdr:col>
      <xdr:colOff>2998944</xdr:colOff>
      <xdr:row>0</xdr:row>
      <xdr:rowOff>2285508</xdr:rowOff>
    </xdr:to>
    <xdr:pic>
      <xdr:nvPicPr>
        <xdr:cNvPr id="2" name="Picture 1">
          <a:extLst>
            <a:ext uri="{FF2B5EF4-FFF2-40B4-BE49-F238E27FC236}">
              <a16:creationId xmlns:a16="http://schemas.microsoft.com/office/drawing/2014/main" id="{1AA5F060-8DE8-4DCC-B324-F7B892F327E4}"/>
            </a:ext>
          </a:extLst>
        </xdr:cNvPr>
        <xdr:cNvPicPr>
          <a:picLocks noChangeAspect="1"/>
        </xdr:cNvPicPr>
      </xdr:nvPicPr>
      <xdr:blipFill>
        <a:blip xmlns:r="http://schemas.openxmlformats.org/officeDocument/2006/relationships" r:embed="rId1"/>
        <a:stretch>
          <a:fillRect/>
        </a:stretch>
      </xdr:blipFill>
      <xdr:spPr>
        <a:xfrm>
          <a:off x="1654175" y="28575"/>
          <a:ext cx="4246719" cy="2260108"/>
        </a:xfrm>
        <a:prstGeom prst="rect">
          <a:avLst/>
        </a:prstGeom>
      </xdr:spPr>
    </xdr:pic>
    <xdr:clientData/>
  </xdr:twoCellAnchor>
  <xdr:twoCellAnchor editAs="oneCell">
    <xdr:from>
      <xdr:col>4</xdr:col>
      <xdr:colOff>1724025</xdr:colOff>
      <xdr:row>0</xdr:row>
      <xdr:rowOff>409575</xdr:rowOff>
    </xdr:from>
    <xdr:to>
      <xdr:col>7</xdr:col>
      <xdr:colOff>2791500</xdr:colOff>
      <xdr:row>0</xdr:row>
      <xdr:rowOff>1784179</xdr:rowOff>
    </xdr:to>
    <xdr:pic>
      <xdr:nvPicPr>
        <xdr:cNvPr id="3" name="Picture 2">
          <a:extLst>
            <a:ext uri="{FF2B5EF4-FFF2-40B4-BE49-F238E27FC236}">
              <a16:creationId xmlns:a16="http://schemas.microsoft.com/office/drawing/2014/main" id="{9B34A336-600B-41B2-A544-51D97CA6993E}"/>
            </a:ext>
          </a:extLst>
        </xdr:cNvPr>
        <xdr:cNvPicPr>
          <a:picLocks noChangeAspect="1"/>
        </xdr:cNvPicPr>
      </xdr:nvPicPr>
      <xdr:blipFill>
        <a:blip xmlns:r="http://schemas.openxmlformats.org/officeDocument/2006/relationships" r:embed="rId2"/>
        <a:stretch>
          <a:fillRect/>
        </a:stretch>
      </xdr:blipFill>
      <xdr:spPr>
        <a:xfrm>
          <a:off x="7788275" y="409575"/>
          <a:ext cx="5185450" cy="137142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2</xdr:col>
      <xdr:colOff>1152525</xdr:colOff>
      <xdr:row>0</xdr:row>
      <xdr:rowOff>28575</xdr:rowOff>
    </xdr:from>
    <xdr:ext cx="4244904" cy="2260108"/>
    <xdr:pic>
      <xdr:nvPicPr>
        <xdr:cNvPr id="2" name="Picture 1">
          <a:extLst>
            <a:ext uri="{FF2B5EF4-FFF2-40B4-BE49-F238E27FC236}">
              <a16:creationId xmlns:a16="http://schemas.microsoft.com/office/drawing/2014/main" id="{42C3EB5D-F796-4F97-9A4D-FD2CEC65956D}"/>
            </a:ext>
          </a:extLst>
        </xdr:cNvPr>
        <xdr:cNvPicPr>
          <a:picLocks noChangeAspect="1"/>
        </xdr:cNvPicPr>
      </xdr:nvPicPr>
      <xdr:blipFill>
        <a:blip xmlns:r="http://schemas.openxmlformats.org/officeDocument/2006/relationships" r:embed="rId1"/>
        <a:stretch>
          <a:fillRect/>
        </a:stretch>
      </xdr:blipFill>
      <xdr:spPr>
        <a:xfrm>
          <a:off x="1654175" y="25400"/>
          <a:ext cx="4244904" cy="2260108"/>
        </a:xfrm>
        <a:prstGeom prst="rect">
          <a:avLst/>
        </a:prstGeom>
      </xdr:spPr>
    </xdr:pic>
    <xdr:clientData/>
  </xdr:oneCellAnchor>
  <xdr:oneCellAnchor>
    <xdr:from>
      <xdr:col>4</xdr:col>
      <xdr:colOff>1724025</xdr:colOff>
      <xdr:row>0</xdr:row>
      <xdr:rowOff>409575</xdr:rowOff>
    </xdr:from>
    <xdr:ext cx="5187265" cy="1371429"/>
    <xdr:pic>
      <xdr:nvPicPr>
        <xdr:cNvPr id="3" name="Picture 2">
          <a:extLst>
            <a:ext uri="{FF2B5EF4-FFF2-40B4-BE49-F238E27FC236}">
              <a16:creationId xmlns:a16="http://schemas.microsoft.com/office/drawing/2014/main" id="{99855723-5E27-4D92-9E67-4CB4DCABD385}"/>
            </a:ext>
          </a:extLst>
        </xdr:cNvPr>
        <xdr:cNvPicPr>
          <a:picLocks noChangeAspect="1"/>
        </xdr:cNvPicPr>
      </xdr:nvPicPr>
      <xdr:blipFill>
        <a:blip xmlns:r="http://schemas.openxmlformats.org/officeDocument/2006/relationships" r:embed="rId2"/>
        <a:stretch>
          <a:fillRect/>
        </a:stretch>
      </xdr:blipFill>
      <xdr:spPr>
        <a:xfrm>
          <a:off x="8369300" y="406400"/>
          <a:ext cx="5187265" cy="1371429"/>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2</xdr:col>
      <xdr:colOff>1152525</xdr:colOff>
      <xdr:row>0</xdr:row>
      <xdr:rowOff>28575</xdr:rowOff>
    </xdr:from>
    <xdr:ext cx="4248307" cy="2260108"/>
    <xdr:pic>
      <xdr:nvPicPr>
        <xdr:cNvPr id="2" name="Picture 1">
          <a:extLst>
            <a:ext uri="{FF2B5EF4-FFF2-40B4-BE49-F238E27FC236}">
              <a16:creationId xmlns:a16="http://schemas.microsoft.com/office/drawing/2014/main" id="{D9C092B6-2612-469E-A5DE-034C4E8160F5}"/>
            </a:ext>
          </a:extLst>
        </xdr:cNvPr>
        <xdr:cNvPicPr>
          <a:picLocks noChangeAspect="1"/>
        </xdr:cNvPicPr>
      </xdr:nvPicPr>
      <xdr:blipFill>
        <a:blip xmlns:r="http://schemas.openxmlformats.org/officeDocument/2006/relationships" r:embed="rId1"/>
        <a:stretch>
          <a:fillRect/>
        </a:stretch>
      </xdr:blipFill>
      <xdr:spPr>
        <a:xfrm>
          <a:off x="1654175" y="25400"/>
          <a:ext cx="4248307" cy="2260108"/>
        </a:xfrm>
        <a:prstGeom prst="rect">
          <a:avLst/>
        </a:prstGeom>
      </xdr:spPr>
    </xdr:pic>
    <xdr:clientData/>
  </xdr:oneCellAnchor>
  <xdr:oneCellAnchor>
    <xdr:from>
      <xdr:col>4</xdr:col>
      <xdr:colOff>1724025</xdr:colOff>
      <xdr:row>0</xdr:row>
      <xdr:rowOff>409575</xdr:rowOff>
    </xdr:from>
    <xdr:ext cx="5183862" cy="1371429"/>
    <xdr:pic>
      <xdr:nvPicPr>
        <xdr:cNvPr id="3" name="Picture 2">
          <a:extLst>
            <a:ext uri="{FF2B5EF4-FFF2-40B4-BE49-F238E27FC236}">
              <a16:creationId xmlns:a16="http://schemas.microsoft.com/office/drawing/2014/main" id="{88C901D3-A260-4469-9486-053A8BB7FBB9}"/>
            </a:ext>
          </a:extLst>
        </xdr:cNvPr>
        <xdr:cNvPicPr>
          <a:picLocks noChangeAspect="1"/>
        </xdr:cNvPicPr>
      </xdr:nvPicPr>
      <xdr:blipFill>
        <a:blip xmlns:r="http://schemas.openxmlformats.org/officeDocument/2006/relationships" r:embed="rId2"/>
        <a:stretch>
          <a:fillRect/>
        </a:stretch>
      </xdr:blipFill>
      <xdr:spPr>
        <a:xfrm>
          <a:off x="8016875" y="406400"/>
          <a:ext cx="5183862" cy="1371429"/>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2</xdr:col>
      <xdr:colOff>1152525</xdr:colOff>
      <xdr:row>0</xdr:row>
      <xdr:rowOff>28575</xdr:rowOff>
    </xdr:from>
    <xdr:to>
      <xdr:col>3</xdr:col>
      <xdr:colOff>3107688</xdr:colOff>
      <xdr:row>2</xdr:row>
      <xdr:rowOff>141895</xdr:rowOff>
    </xdr:to>
    <xdr:pic>
      <xdr:nvPicPr>
        <xdr:cNvPr id="2" name="Picture 1">
          <a:extLst>
            <a:ext uri="{FF2B5EF4-FFF2-40B4-BE49-F238E27FC236}">
              <a16:creationId xmlns:a16="http://schemas.microsoft.com/office/drawing/2014/main" id="{4B1554E6-480A-4B70-A132-55F6D5082052}"/>
            </a:ext>
          </a:extLst>
        </xdr:cNvPr>
        <xdr:cNvPicPr>
          <a:picLocks noChangeAspect="1"/>
        </xdr:cNvPicPr>
      </xdr:nvPicPr>
      <xdr:blipFill>
        <a:blip xmlns:r="http://schemas.openxmlformats.org/officeDocument/2006/relationships" r:embed="rId1"/>
        <a:stretch>
          <a:fillRect/>
        </a:stretch>
      </xdr:blipFill>
      <xdr:spPr>
        <a:xfrm>
          <a:off x="1654175" y="25400"/>
          <a:ext cx="4234813" cy="2262795"/>
        </a:xfrm>
        <a:prstGeom prst="rect">
          <a:avLst/>
        </a:prstGeom>
      </xdr:spPr>
    </xdr:pic>
    <xdr:clientData/>
  </xdr:twoCellAnchor>
  <xdr:twoCellAnchor editAs="oneCell">
    <xdr:from>
      <xdr:col>5</xdr:col>
      <xdr:colOff>52388</xdr:colOff>
      <xdr:row>0</xdr:row>
      <xdr:rowOff>421482</xdr:rowOff>
    </xdr:from>
    <xdr:to>
      <xdr:col>6</xdr:col>
      <xdr:colOff>3650617</xdr:colOff>
      <xdr:row>0</xdr:row>
      <xdr:rowOff>1792911</xdr:rowOff>
    </xdr:to>
    <xdr:pic>
      <xdr:nvPicPr>
        <xdr:cNvPr id="3" name="Picture 2">
          <a:extLst>
            <a:ext uri="{FF2B5EF4-FFF2-40B4-BE49-F238E27FC236}">
              <a16:creationId xmlns:a16="http://schemas.microsoft.com/office/drawing/2014/main" id="{C9829545-7B5E-4E4E-BC0B-4DDEEF1E593D}"/>
            </a:ext>
          </a:extLst>
        </xdr:cNvPr>
        <xdr:cNvPicPr>
          <a:picLocks noChangeAspect="1"/>
        </xdr:cNvPicPr>
      </xdr:nvPicPr>
      <xdr:blipFill>
        <a:blip xmlns:r="http://schemas.openxmlformats.org/officeDocument/2006/relationships" r:embed="rId2"/>
        <a:stretch>
          <a:fillRect/>
        </a:stretch>
      </xdr:blipFill>
      <xdr:spPr>
        <a:xfrm>
          <a:off x="8154988" y="421482"/>
          <a:ext cx="5122229" cy="13714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sites/GrantManagementTeam/Gedeelde%20documenten/General/Planning/PoD%20Annual%20Plan%202024/09%20Burkina%20Faso/Revised%20BURKINA%20FASO%20Annual%20Plan%202024%20and%20annexes/Annex%204%20-%20Updated%20risk%20assessments%202024.xlsx?B0F3CC77" TargetMode="External"/><Relationship Id="rId1" Type="http://schemas.openxmlformats.org/officeDocument/2006/relationships/externalLinkPath" Target="file:///\\B0F3CC77\Annex%204%20-%20Updated%20risk%20assessments%202024.xlsx" TargetMode="External"/></Relationships>
</file>

<file path=xl/externalLinks/_rels/externalLink10.xml.rels><?xml version="1.0" encoding="UTF-8" standalone="yes"?>
<Relationships xmlns="http://schemas.openxmlformats.org/package/2006/relationships"><Relationship Id="rId2" Type="http://schemas.microsoft.com/office/2019/04/relationships/externalLinkLongPath" Target="/sites/GrantManagementTeam/Gedeelde%20documenten/General/Planning/PoD%20Annual%20Plan%202024/03%20Ethiopia/Revised%20ETHIOPIA%20Annual%20Plan%202024%20and%20annexes/Annex%204.%20PoD%202024%20Updated%20Risk%20Assesments%20Ethiopia-%20NIMD-E.xlsx?66E39470" TargetMode="External"/><Relationship Id="rId1" Type="http://schemas.openxmlformats.org/officeDocument/2006/relationships/externalLinkPath" Target="file:///\\66E39470\Annex%204.%20PoD%202024%20Updated%20Risk%20Assesments%20Ethiopia-%20NIMD-E.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Grants%20Management\Power%20of%20Dialogue\6.%20Planning\3.%20Annual%20Plan%202023\Final%20country%20annual%20plans\14.%20Guatemala\Copy%20of%20Annex%204%20-%20PoD%202022%20Risk%20Assesments%20Guatemala%20final%2031102022.xlsx" TargetMode="External"/></Relationships>
</file>

<file path=xl/externalLinks/_rels/externalLink12.xml.rels><?xml version="1.0" encoding="UTF-8" standalone="yes"?>
<Relationships xmlns="http://schemas.openxmlformats.org/package/2006/relationships"><Relationship Id="rId3" Type="http://schemas.openxmlformats.org/officeDocument/2006/relationships/externalLinkPath" Target="https://nimddenhaag.sharepoint.com/sites/GrantsManagement/Shared%20Documents/02.%20Power%20of%20Dialogue/6.%20Planning/5.%20Annual%20Plan%202025/Country%20plans/01.%20First%20Submissions/Colombia/Annex%204%20-%20Risk%20Assessment%20(2024%20version%20to%20be%20updated).xlsx" TargetMode="External"/><Relationship Id="rId2" Type="http://schemas.microsoft.com/office/2019/04/relationships/externalLinkLongPath" Target="Country%20plans/01.%20First%20Submissions/Colombia/Annex%204%20-%20Risk%20Assessment%20(2024%20version%20to%20be%20updated).xlsx?921D2347" TargetMode="External"/><Relationship Id="rId1" Type="http://schemas.openxmlformats.org/officeDocument/2006/relationships/externalLinkPath" Target="file:///\\921D2347\Annex%204%20-%20Risk%20Assessment%20(2024%20version%20to%20be%20updated).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Grants%20Management\Power%20of%20Dialogue\6.%20Planning\3.%20Annual%20Plan%202023\Final%20country%20annual%20plans\13.%20Myanmar\Annex%204.%20Updated%20Risk%20Assessment%20Framework_NIMD%20Myanmar_2022102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Directie\Directie%20-%20MT\Harrie%20Dijkstra\FPO\Risk-Assessment-NIMD%2006-2019%2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tefanyvizcarra/AppData/Local/Microsoft/Windows/INetCache/Content.Outlook/U39D8DUU/Annex%205%20-%20Updated%20risk%20assessment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ites/GrantManagementTeam/Gedeelde%20documenten/General/Planning/PoD%20Annual%20Plan%202024/01%20Niger/Revised%20NIGER%20Annual%20Plan%202024%20and%20annexes/Annex%204%20-%20Updated%20risk%20assessments%20202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personal/koassi_akakpo_goreeinstitut_org/Documents/2022/Power%20Of%20Dialogue/M&amp;E/Annual%20plan/Annex%204%20-%20PoD%202022%20Risk%20Assesment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sites/GrantManagementTeam/Gedeelde%20documenten/General/Planning/PoD%20Annual%20Plan%202024/04%20CEMI%20(Tunisia)/Annex%204%20-%20PoD%202024%20Risk%20Assesments.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a.brasset/AppData/Local/Microsoft/Windows/INetCache/Content.Outlook/1X5PWGUY/Annex%204%20-%20PoD%202023%20Risk%20Assesments%201.0.xlsx" TargetMode="External"/></Relationships>
</file>

<file path=xl/externalLinks/_rels/externalLink8.xml.rels><?xml version="1.0" encoding="UTF-8" standalone="yes"?>
<Relationships xmlns="http://schemas.openxmlformats.org/package/2006/relationships"><Relationship Id="rId2" Type="http://schemas.microsoft.com/office/2019/04/relationships/externalLinkLongPath" Target="/sites/GrantManagementTeam/Gedeelde%20documenten/General/Planning/PoD%20Annual%20Plan%202024/07%20Uganda/Revised%20UGANDA%20Annual%20Plan%202024%20and%20annexes/Revised%20PoD%20Country%20Risk%20Assessment%20-%20Uganda%202023.xlsx?D23653C8" TargetMode="External"/><Relationship Id="rId1" Type="http://schemas.openxmlformats.org/officeDocument/2006/relationships/externalLinkPath" Target="file:///\\D23653C8\Revised%20PoD%20Country%20Risk%20Assessment%20-%20Uganda%202023.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stefanyvizcarra/AppData/Local/Microsoft/Windows/INetCache/Content.Outlook/U39D8DUU/KENYA%20MT.%20NIMD%20Final_%20PoD%202024%20Risk%20Assesment%20V24.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empty format"/>
      <sheetName val="Overall"/>
      <sheetName val="Mali"/>
      <sheetName val="Burkina Faso"/>
      <sheetName val="Niger"/>
      <sheetName val="Senegal"/>
      <sheetName val="Tunisia"/>
      <sheetName val="Jordan"/>
      <sheetName val="Iraq"/>
      <sheetName val="Uganda"/>
      <sheetName val="Kenya"/>
      <sheetName val="Ethiopia"/>
      <sheetName val="Mozambique"/>
      <sheetName val="Guatemala"/>
      <sheetName val="Colombia"/>
      <sheetName val="Myanmar"/>
      <sheetName val="Rating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3">
          <cell r="H3" t="str">
            <v>UnlikelyNegligible</v>
          </cell>
          <cell r="I3" t="str">
            <v>Green</v>
          </cell>
        </row>
        <row r="4">
          <cell r="H4" t="str">
            <v>UnlikelyMinor</v>
          </cell>
          <cell r="I4" t="str">
            <v>Green</v>
          </cell>
        </row>
        <row r="5">
          <cell r="H5" t="str">
            <v>UnlikelyModerate</v>
          </cell>
          <cell r="I5" t="str">
            <v>Green</v>
          </cell>
        </row>
        <row r="6">
          <cell r="H6" t="str">
            <v>UnlikelySevere</v>
          </cell>
          <cell r="I6" t="str">
            <v>Yellow</v>
          </cell>
        </row>
        <row r="7">
          <cell r="H7" t="str">
            <v>UnlikelyCritical</v>
          </cell>
          <cell r="I7" t="str">
            <v>Yellow</v>
          </cell>
        </row>
        <row r="8">
          <cell r="H8" t="str">
            <v>PossibleNegligible</v>
          </cell>
          <cell r="I8" t="str">
            <v>Green</v>
          </cell>
        </row>
        <row r="9">
          <cell r="H9" t="str">
            <v>PossibleMinor</v>
          </cell>
          <cell r="I9" t="str">
            <v>Green</v>
          </cell>
        </row>
        <row r="10">
          <cell r="H10" t="str">
            <v>PossibleModerate</v>
          </cell>
          <cell r="I10" t="str">
            <v>Yellow</v>
          </cell>
        </row>
        <row r="11">
          <cell r="H11" t="str">
            <v>PossibleSevere</v>
          </cell>
          <cell r="I11" t="str">
            <v>Orange</v>
          </cell>
        </row>
        <row r="12">
          <cell r="H12" t="str">
            <v>PossibleCritical</v>
          </cell>
          <cell r="I12" t="str">
            <v>Orange</v>
          </cell>
        </row>
        <row r="13">
          <cell r="H13" t="str">
            <v>LikelyNegligible</v>
          </cell>
          <cell r="I13" t="str">
            <v>Green</v>
          </cell>
        </row>
        <row r="14">
          <cell r="H14" t="str">
            <v>LikelyMinor</v>
          </cell>
          <cell r="I14" t="str">
            <v>Yellow</v>
          </cell>
        </row>
        <row r="15">
          <cell r="H15" t="str">
            <v>LikelyModerate</v>
          </cell>
          <cell r="I15" t="str">
            <v>Orange</v>
          </cell>
        </row>
        <row r="16">
          <cell r="H16" t="str">
            <v>LikelySevere</v>
          </cell>
          <cell r="I16" t="str">
            <v>Orange</v>
          </cell>
        </row>
        <row r="17">
          <cell r="H17" t="str">
            <v>LikelyCritical</v>
          </cell>
          <cell r="I17" t="str">
            <v>Red</v>
          </cell>
        </row>
        <row r="18">
          <cell r="H18" t="str">
            <v>Highly likelyNegligible</v>
          </cell>
          <cell r="I18" t="str">
            <v>Yellow</v>
          </cell>
        </row>
        <row r="19">
          <cell r="H19" t="str">
            <v>Highly likelyMinor</v>
          </cell>
          <cell r="I19" t="str">
            <v>Yellow</v>
          </cell>
        </row>
        <row r="20">
          <cell r="H20" t="str">
            <v>Highly likelyModerate</v>
          </cell>
          <cell r="I20" t="str">
            <v>Orange</v>
          </cell>
        </row>
        <row r="21">
          <cell r="H21" t="str">
            <v>Highly likelySevere</v>
          </cell>
          <cell r="I21" t="str">
            <v>Red</v>
          </cell>
        </row>
        <row r="22">
          <cell r="H22" t="str">
            <v>Highly likelyCritical</v>
          </cell>
          <cell r="I22" t="str">
            <v>Red</v>
          </cell>
        </row>
        <row r="23">
          <cell r="H23" t="str">
            <v>Certain/ImminentNegligible</v>
          </cell>
          <cell r="I23" t="str">
            <v>Yellow</v>
          </cell>
        </row>
        <row r="24">
          <cell r="H24" t="str">
            <v>Certain/ImminentMinor</v>
          </cell>
          <cell r="I24" t="str">
            <v>Orange</v>
          </cell>
        </row>
        <row r="25">
          <cell r="B25">
            <v>1</v>
          </cell>
          <cell r="H25" t="str">
            <v>Certain/ImminentModerate</v>
          </cell>
          <cell r="I25" t="str">
            <v>Orange</v>
          </cell>
        </row>
        <row r="26">
          <cell r="B26">
            <v>2</v>
          </cell>
          <cell r="H26" t="str">
            <v>Certain/ImminentSevere</v>
          </cell>
          <cell r="I26" t="str">
            <v>Red</v>
          </cell>
        </row>
        <row r="27">
          <cell r="B27">
            <v>3</v>
          </cell>
          <cell r="H27" t="str">
            <v>Certain/ImminentCritical</v>
          </cell>
          <cell r="I27" t="str">
            <v>Red</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empty format"/>
      <sheetName val="Ethiopia"/>
      <sheetName val="Ratings"/>
    </sheetNames>
    <sheetDataSet>
      <sheetData sheetId="0"/>
      <sheetData sheetId="1"/>
      <sheetData sheetId="2">
        <row r="3">
          <cell r="H3" t="str">
            <v>UnlikelyNegligible</v>
          </cell>
          <cell r="I3" t="str">
            <v>Green</v>
          </cell>
        </row>
        <row r="4">
          <cell r="H4" t="str">
            <v>UnlikelyMinor</v>
          </cell>
          <cell r="I4" t="str">
            <v>Green</v>
          </cell>
        </row>
        <row r="5">
          <cell r="H5" t="str">
            <v>UnlikelyModerate</v>
          </cell>
          <cell r="I5" t="str">
            <v>Green</v>
          </cell>
        </row>
        <row r="6">
          <cell r="H6" t="str">
            <v>UnlikelySevere</v>
          </cell>
          <cell r="I6" t="str">
            <v>Yellow</v>
          </cell>
        </row>
        <row r="7">
          <cell r="H7" t="str">
            <v>UnlikelyCritical</v>
          </cell>
          <cell r="I7" t="str">
            <v>Yellow</v>
          </cell>
        </row>
        <row r="8">
          <cell r="H8" t="str">
            <v>PossibleNegligible</v>
          </cell>
          <cell r="I8" t="str">
            <v>Green</v>
          </cell>
        </row>
        <row r="9">
          <cell r="H9" t="str">
            <v>PossibleMinor</v>
          </cell>
          <cell r="I9" t="str">
            <v>Green</v>
          </cell>
        </row>
        <row r="10">
          <cell r="H10" t="str">
            <v>PossibleModerate</v>
          </cell>
          <cell r="I10" t="str">
            <v>Yellow</v>
          </cell>
        </row>
        <row r="11">
          <cell r="H11" t="str">
            <v>PossibleSevere</v>
          </cell>
          <cell r="I11" t="str">
            <v>Orange</v>
          </cell>
        </row>
        <row r="12">
          <cell r="H12" t="str">
            <v>PossibleCritical</v>
          </cell>
          <cell r="I12" t="str">
            <v>Orange</v>
          </cell>
        </row>
        <row r="13">
          <cell r="H13" t="str">
            <v>LikelyNegligible</v>
          </cell>
          <cell r="I13" t="str">
            <v>Green</v>
          </cell>
        </row>
        <row r="14">
          <cell r="H14" t="str">
            <v>LikelyMinor</v>
          </cell>
          <cell r="I14" t="str">
            <v>Yellow</v>
          </cell>
        </row>
        <row r="15">
          <cell r="H15" t="str">
            <v>LikelyModerate</v>
          </cell>
          <cell r="I15" t="str">
            <v>Orange</v>
          </cell>
        </row>
        <row r="16">
          <cell r="H16" t="str">
            <v>LikelySevere</v>
          </cell>
          <cell r="I16" t="str">
            <v>Orange</v>
          </cell>
        </row>
        <row r="17">
          <cell r="H17" t="str">
            <v>LikelyCritical</v>
          </cell>
          <cell r="I17" t="str">
            <v>Red</v>
          </cell>
        </row>
        <row r="18">
          <cell r="H18" t="str">
            <v>Highly likelyNegligible</v>
          </cell>
          <cell r="I18" t="str">
            <v>Yellow</v>
          </cell>
        </row>
        <row r="19">
          <cell r="H19" t="str">
            <v>Highly likelyMinor</v>
          </cell>
          <cell r="I19" t="str">
            <v>Yellow</v>
          </cell>
        </row>
        <row r="20">
          <cell r="H20" t="str">
            <v>Highly likelyModerate</v>
          </cell>
          <cell r="I20" t="str">
            <v>Orange</v>
          </cell>
        </row>
        <row r="21">
          <cell r="H21" t="str">
            <v>Highly likelySevere</v>
          </cell>
          <cell r="I21" t="str">
            <v>Red</v>
          </cell>
        </row>
        <row r="22">
          <cell r="H22" t="str">
            <v>Highly likelyCritical</v>
          </cell>
          <cell r="I22" t="str">
            <v>Red</v>
          </cell>
        </row>
        <row r="23">
          <cell r="H23" t="str">
            <v>Certain/ImminentNegligible</v>
          </cell>
          <cell r="I23" t="str">
            <v>Yellow</v>
          </cell>
        </row>
        <row r="24">
          <cell r="H24" t="str">
            <v>Certain/ImminentMinor</v>
          </cell>
          <cell r="I24" t="str">
            <v>Orange</v>
          </cell>
        </row>
        <row r="25">
          <cell r="B25">
            <v>1</v>
          </cell>
          <cell r="H25" t="str">
            <v>Certain/ImminentModerate</v>
          </cell>
          <cell r="I25" t="str">
            <v>Orange</v>
          </cell>
        </row>
        <row r="26">
          <cell r="B26">
            <v>2</v>
          </cell>
          <cell r="H26" t="str">
            <v>Certain/ImminentSevere</v>
          </cell>
          <cell r="I26" t="str">
            <v>Red</v>
          </cell>
        </row>
        <row r="27">
          <cell r="H27" t="str">
            <v>Certain/ImminentCritical</v>
          </cell>
          <cell r="I27" t="str">
            <v>Red</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empty format"/>
      <sheetName val="Overall"/>
      <sheetName val="Mali"/>
      <sheetName val="Burkina Faso"/>
      <sheetName val="Niger"/>
      <sheetName val="Senegal"/>
      <sheetName val="Tunisia"/>
      <sheetName val="Jordan"/>
      <sheetName val="Iraq"/>
      <sheetName val="Uganda"/>
      <sheetName val="Kenya"/>
      <sheetName val="Ethiopia"/>
      <sheetName val="Mozambique"/>
      <sheetName val="Colombia"/>
      <sheetName val="Myanmar"/>
      <sheetName val="Rating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3">
          <cell r="H3" t="str">
            <v>UnlikelyNegligible</v>
          </cell>
          <cell r="I3" t="str">
            <v>Green</v>
          </cell>
        </row>
        <row r="4">
          <cell r="H4" t="str">
            <v>UnlikelyMinor</v>
          </cell>
          <cell r="I4" t="str">
            <v>Green</v>
          </cell>
        </row>
        <row r="5">
          <cell r="H5" t="str">
            <v>UnlikelyModerate</v>
          </cell>
          <cell r="I5" t="str">
            <v>Green</v>
          </cell>
        </row>
        <row r="6">
          <cell r="H6" t="str">
            <v>UnlikelySevere</v>
          </cell>
          <cell r="I6" t="str">
            <v>Yellow</v>
          </cell>
        </row>
        <row r="7">
          <cell r="H7" t="str">
            <v>UnlikelyCritical</v>
          </cell>
          <cell r="I7" t="str">
            <v>Yellow</v>
          </cell>
        </row>
        <row r="8">
          <cell r="H8" t="str">
            <v>PossibleNegligible</v>
          </cell>
          <cell r="I8" t="str">
            <v>Green</v>
          </cell>
        </row>
        <row r="9">
          <cell r="H9" t="str">
            <v>PossibleMinor</v>
          </cell>
          <cell r="I9" t="str">
            <v>Green</v>
          </cell>
        </row>
        <row r="10">
          <cell r="H10" t="str">
            <v>PossibleModerate</v>
          </cell>
          <cell r="I10" t="str">
            <v>Yellow</v>
          </cell>
        </row>
        <row r="11">
          <cell r="H11" t="str">
            <v>PossibleSevere</v>
          </cell>
          <cell r="I11" t="str">
            <v>Orange</v>
          </cell>
        </row>
        <row r="12">
          <cell r="H12" t="str">
            <v>PossibleCritical</v>
          </cell>
          <cell r="I12" t="str">
            <v>Orange</v>
          </cell>
        </row>
        <row r="13">
          <cell r="H13" t="str">
            <v>LikelyNegligible</v>
          </cell>
          <cell r="I13" t="str">
            <v>Green</v>
          </cell>
        </row>
        <row r="14">
          <cell r="H14" t="str">
            <v>LikelyMinor</v>
          </cell>
          <cell r="I14" t="str">
            <v>Yellow</v>
          </cell>
        </row>
        <row r="15">
          <cell r="H15" t="str">
            <v>LikelyModerate</v>
          </cell>
          <cell r="I15" t="str">
            <v>Orange</v>
          </cell>
        </row>
        <row r="16">
          <cell r="H16" t="str">
            <v>LikelySevere</v>
          </cell>
          <cell r="I16" t="str">
            <v>Orange</v>
          </cell>
        </row>
        <row r="17">
          <cell r="H17" t="str">
            <v>LikelyCritical</v>
          </cell>
          <cell r="I17" t="str">
            <v>Red</v>
          </cell>
        </row>
        <row r="18">
          <cell r="H18" t="str">
            <v>Highly likelyNegligible</v>
          </cell>
          <cell r="I18" t="str">
            <v>Yellow</v>
          </cell>
        </row>
        <row r="19">
          <cell r="H19" t="str">
            <v>Highly likelyMinor</v>
          </cell>
          <cell r="I19" t="str">
            <v>Yellow</v>
          </cell>
        </row>
        <row r="20">
          <cell r="H20" t="str">
            <v>Highly likelyModerate</v>
          </cell>
          <cell r="I20" t="str">
            <v>Orange</v>
          </cell>
        </row>
        <row r="21">
          <cell r="H21" t="str">
            <v>Highly likelySevere</v>
          </cell>
          <cell r="I21" t="str">
            <v>Red</v>
          </cell>
        </row>
        <row r="22">
          <cell r="H22" t="str">
            <v>Highly likelyCritical</v>
          </cell>
          <cell r="I22" t="str">
            <v>Red</v>
          </cell>
        </row>
        <row r="23">
          <cell r="H23" t="str">
            <v>Certain/ImminentNegligible</v>
          </cell>
          <cell r="I23" t="str">
            <v>Yellow</v>
          </cell>
        </row>
        <row r="24">
          <cell r="H24" t="str">
            <v>Certain/ImminentMinor</v>
          </cell>
          <cell r="I24" t="str">
            <v>Orange</v>
          </cell>
        </row>
        <row r="25">
          <cell r="B25">
            <v>1</v>
          </cell>
          <cell r="H25" t="str">
            <v>Certain/ImminentModerate</v>
          </cell>
          <cell r="I25" t="str">
            <v>Orange</v>
          </cell>
        </row>
        <row r="26">
          <cell r="B26">
            <v>2</v>
          </cell>
          <cell r="H26" t="str">
            <v>Certain/ImminentSevere</v>
          </cell>
          <cell r="I26" t="str">
            <v>Red</v>
          </cell>
        </row>
        <row r="27">
          <cell r="B27">
            <v>3</v>
          </cell>
          <cell r="H27" t="str">
            <v>Certain/ImminentCritical</v>
          </cell>
          <cell r="I27" t="str">
            <v>Red</v>
          </cell>
        </row>
        <row r="28">
          <cell r="B28">
            <v>4</v>
          </cell>
        </row>
        <row r="29">
          <cell r="B29">
            <v>5</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Overall"/>
      <sheetName val="Mali"/>
      <sheetName val="Burkina Faso"/>
      <sheetName val="Niger"/>
      <sheetName val="Senegal"/>
      <sheetName val="Tunisia"/>
      <sheetName val="Iraq"/>
      <sheetName val="Jordan"/>
      <sheetName val="Uganda"/>
      <sheetName val="Ethiopia"/>
      <sheetName val="Kenya"/>
      <sheetName val="Mozambique"/>
      <sheetName val="Guatemala"/>
      <sheetName val="Colombia"/>
      <sheetName val="Myanmar"/>
      <sheetName val="Sudan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empty format"/>
      <sheetName val="Overall"/>
      <sheetName val="Mali"/>
      <sheetName val="Burkina Faso"/>
      <sheetName val="Niger"/>
      <sheetName val="Senegal"/>
      <sheetName val="Tunisia"/>
      <sheetName val="Jordan"/>
      <sheetName val="Iraq"/>
      <sheetName val="Uganda"/>
      <sheetName val="Kenya"/>
      <sheetName val="Mozambique"/>
      <sheetName val="Guatemala"/>
      <sheetName val="Colombia"/>
      <sheetName val="Ethiopia"/>
      <sheetName val="Rating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3">
          <cell r="H3" t="str">
            <v>UnlikelyNegligible</v>
          </cell>
          <cell r="I3" t="str">
            <v>Green</v>
          </cell>
        </row>
        <row r="4">
          <cell r="H4" t="str">
            <v>UnlikelyMinor</v>
          </cell>
          <cell r="I4" t="str">
            <v>Green</v>
          </cell>
        </row>
        <row r="5">
          <cell r="H5" t="str">
            <v>UnlikelyModerate</v>
          </cell>
          <cell r="I5" t="str">
            <v>Green</v>
          </cell>
        </row>
        <row r="6">
          <cell r="H6" t="str">
            <v>UnlikelySevere</v>
          </cell>
          <cell r="I6" t="str">
            <v>Yellow</v>
          </cell>
        </row>
        <row r="7">
          <cell r="H7" t="str">
            <v>UnlikelyCritical</v>
          </cell>
          <cell r="I7" t="str">
            <v>Yellow</v>
          </cell>
        </row>
        <row r="8">
          <cell r="H8" t="str">
            <v>PossibleNegligible</v>
          </cell>
          <cell r="I8" t="str">
            <v>Green</v>
          </cell>
        </row>
        <row r="9">
          <cell r="H9" t="str">
            <v>PossibleMinor</v>
          </cell>
          <cell r="I9" t="str">
            <v>Green</v>
          </cell>
        </row>
        <row r="10">
          <cell r="H10" t="str">
            <v>PossibleModerate</v>
          </cell>
          <cell r="I10" t="str">
            <v>Yellow</v>
          </cell>
        </row>
        <row r="11">
          <cell r="H11" t="str">
            <v>PossibleSevere</v>
          </cell>
          <cell r="I11" t="str">
            <v>Orange</v>
          </cell>
        </row>
        <row r="12">
          <cell r="H12" t="str">
            <v>PossibleCritical</v>
          </cell>
          <cell r="I12" t="str">
            <v>Orange</v>
          </cell>
        </row>
        <row r="13">
          <cell r="H13" t="str">
            <v>LikelyNegligible</v>
          </cell>
          <cell r="I13" t="str">
            <v>Green</v>
          </cell>
        </row>
        <row r="14">
          <cell r="H14" t="str">
            <v>LikelyMinor</v>
          </cell>
          <cell r="I14" t="str">
            <v>Yellow</v>
          </cell>
        </row>
        <row r="15">
          <cell r="H15" t="str">
            <v>LikelyModerate</v>
          </cell>
          <cell r="I15" t="str">
            <v>Orange</v>
          </cell>
        </row>
        <row r="16">
          <cell r="H16" t="str">
            <v>LikelySevere</v>
          </cell>
          <cell r="I16" t="str">
            <v>Orange</v>
          </cell>
        </row>
        <row r="17">
          <cell r="H17" t="str">
            <v>LikelyCritical</v>
          </cell>
          <cell r="I17" t="str">
            <v>Red</v>
          </cell>
        </row>
        <row r="18">
          <cell r="H18" t="str">
            <v>Highly likelyNegligible</v>
          </cell>
          <cell r="I18" t="str">
            <v>Yellow</v>
          </cell>
        </row>
        <row r="19">
          <cell r="H19" t="str">
            <v>Highly likelyMinor</v>
          </cell>
          <cell r="I19" t="str">
            <v>Yellow</v>
          </cell>
        </row>
        <row r="20">
          <cell r="H20" t="str">
            <v>Highly likelyModerate</v>
          </cell>
          <cell r="I20" t="str">
            <v>Orange</v>
          </cell>
        </row>
        <row r="21">
          <cell r="H21" t="str">
            <v>Highly likelySevere</v>
          </cell>
          <cell r="I21" t="str">
            <v>Red</v>
          </cell>
        </row>
        <row r="22">
          <cell r="H22" t="str">
            <v>Highly likelyCritical</v>
          </cell>
          <cell r="I22" t="str">
            <v>Red</v>
          </cell>
        </row>
        <row r="23">
          <cell r="H23" t="str">
            <v>Certain/ImminentNegligible</v>
          </cell>
          <cell r="I23" t="str">
            <v>Yellow</v>
          </cell>
        </row>
        <row r="24">
          <cell r="H24" t="str">
            <v>Certain/ImminentMinor</v>
          </cell>
          <cell r="I24" t="str">
            <v>Orange</v>
          </cell>
        </row>
        <row r="25">
          <cell r="B25">
            <v>1</v>
          </cell>
          <cell r="H25" t="str">
            <v>Certain/ImminentModerate</v>
          </cell>
          <cell r="I25" t="str">
            <v>Orange</v>
          </cell>
        </row>
        <row r="26">
          <cell r="B26">
            <v>2</v>
          </cell>
          <cell r="H26" t="str">
            <v>Certain/ImminentSevere</v>
          </cell>
          <cell r="I26" t="str">
            <v>Red</v>
          </cell>
        </row>
        <row r="27">
          <cell r="B27">
            <v>3</v>
          </cell>
          <cell r="H27" t="str">
            <v>Certain/ImminentCritical</v>
          </cell>
          <cell r="I27" t="str">
            <v>Red</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2019"/>
      <sheetName val="Risk Assessment"/>
      <sheetName val="Ratings"/>
    </sheetNames>
    <sheetDataSet>
      <sheetData sheetId="0" refreshError="1"/>
      <sheetData sheetId="1" refreshError="1"/>
      <sheetData sheetId="2">
        <row r="5">
          <cell r="B5" t="str">
            <v>Unlikely</v>
          </cell>
        </row>
        <row r="6">
          <cell r="B6" t="str">
            <v>Possible</v>
          </cell>
        </row>
        <row r="7">
          <cell r="B7" t="str">
            <v>Likely</v>
          </cell>
        </row>
        <row r="8">
          <cell r="B8" t="str">
            <v>Highly likely</v>
          </cell>
        </row>
        <row r="9">
          <cell r="B9" t="str">
            <v>Certain/Imminent</v>
          </cell>
        </row>
        <row r="12">
          <cell r="B12" t="str">
            <v>Negligible</v>
          </cell>
        </row>
        <row r="13">
          <cell r="B13" t="str">
            <v>Minor</v>
          </cell>
        </row>
        <row r="14">
          <cell r="B14" t="str">
            <v>Moderate</v>
          </cell>
        </row>
        <row r="15">
          <cell r="B15" t="str">
            <v>Severe</v>
          </cell>
        </row>
        <row r="16">
          <cell r="B16" t="str">
            <v>Critical</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empty format"/>
      <sheetName val="Overall"/>
      <sheetName val="Mali"/>
      <sheetName val="Burkina Faso"/>
      <sheetName val="Niger"/>
      <sheetName val="Senegal"/>
      <sheetName val="Tunisia"/>
      <sheetName val="Jordan"/>
      <sheetName val="Iraq"/>
      <sheetName val="Uganda"/>
      <sheetName val="Ethiopia"/>
      <sheetName val="Kenya"/>
      <sheetName val="Mozambique"/>
      <sheetName val="Guatemala"/>
      <sheetName val="Colombia"/>
      <sheetName val="Myanmar"/>
      <sheetName val="Rating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3">
          <cell r="H3" t="str">
            <v>UnlikelyNegligible</v>
          </cell>
          <cell r="I3" t="str">
            <v>Green</v>
          </cell>
        </row>
        <row r="4">
          <cell r="H4" t="str">
            <v>UnlikelyMinor</v>
          </cell>
          <cell r="I4" t="str">
            <v>Green</v>
          </cell>
        </row>
        <row r="5">
          <cell r="H5" t="str">
            <v>UnlikelyModerate</v>
          </cell>
          <cell r="I5" t="str">
            <v>Green</v>
          </cell>
        </row>
        <row r="6">
          <cell r="H6" t="str">
            <v>UnlikelySevere</v>
          </cell>
          <cell r="I6" t="str">
            <v>Yellow</v>
          </cell>
        </row>
        <row r="7">
          <cell r="H7" t="str">
            <v>UnlikelyCritical</v>
          </cell>
          <cell r="I7" t="str">
            <v>Yellow</v>
          </cell>
        </row>
        <row r="8">
          <cell r="H8" t="str">
            <v>PossibleNegligible</v>
          </cell>
          <cell r="I8" t="str">
            <v>Green</v>
          </cell>
        </row>
        <row r="9">
          <cell r="H9" t="str">
            <v>PossibleMinor</v>
          </cell>
          <cell r="I9" t="str">
            <v>Green</v>
          </cell>
        </row>
        <row r="10">
          <cell r="H10" t="str">
            <v>PossibleModerate</v>
          </cell>
          <cell r="I10" t="str">
            <v>Yellow</v>
          </cell>
        </row>
        <row r="11">
          <cell r="H11" t="str">
            <v>PossibleSevere</v>
          </cell>
          <cell r="I11" t="str">
            <v>Orange</v>
          </cell>
        </row>
        <row r="12">
          <cell r="H12" t="str">
            <v>PossibleCritical</v>
          </cell>
          <cell r="I12" t="str">
            <v>Orange</v>
          </cell>
        </row>
        <row r="13">
          <cell r="H13" t="str">
            <v>LikelyNegligible</v>
          </cell>
          <cell r="I13" t="str">
            <v>Green</v>
          </cell>
        </row>
        <row r="14">
          <cell r="H14" t="str">
            <v>LikelyMinor</v>
          </cell>
          <cell r="I14" t="str">
            <v>Yellow</v>
          </cell>
        </row>
        <row r="15">
          <cell r="H15" t="str">
            <v>LikelyModerate</v>
          </cell>
          <cell r="I15" t="str">
            <v>Orange</v>
          </cell>
        </row>
        <row r="16">
          <cell r="H16" t="str">
            <v>LikelySevere</v>
          </cell>
          <cell r="I16" t="str">
            <v>Orange</v>
          </cell>
        </row>
        <row r="17">
          <cell r="H17" t="str">
            <v>LikelyCritical</v>
          </cell>
          <cell r="I17" t="str">
            <v>Red</v>
          </cell>
        </row>
        <row r="18">
          <cell r="H18" t="str">
            <v>Highly likelyNegligible</v>
          </cell>
          <cell r="I18" t="str">
            <v>Yellow</v>
          </cell>
        </row>
        <row r="19">
          <cell r="H19" t="str">
            <v>Highly likelyMinor</v>
          </cell>
          <cell r="I19" t="str">
            <v>Yellow</v>
          </cell>
        </row>
        <row r="20">
          <cell r="H20" t="str">
            <v>Highly likelyModerate</v>
          </cell>
          <cell r="I20" t="str">
            <v>Orange</v>
          </cell>
        </row>
        <row r="21">
          <cell r="H21" t="str">
            <v>Highly likelySevere</v>
          </cell>
          <cell r="I21" t="str">
            <v>Red</v>
          </cell>
        </row>
        <row r="22">
          <cell r="H22" t="str">
            <v>Highly likelyCritical</v>
          </cell>
          <cell r="I22" t="str">
            <v>Red</v>
          </cell>
        </row>
        <row r="23">
          <cell r="H23" t="str">
            <v>Certain/ImminentNegligible</v>
          </cell>
          <cell r="I23" t="str">
            <v>Yellow</v>
          </cell>
        </row>
        <row r="24">
          <cell r="H24" t="str">
            <v>Certain/ImminentMinor</v>
          </cell>
          <cell r="I24" t="str">
            <v>Orange</v>
          </cell>
        </row>
        <row r="25">
          <cell r="B25">
            <v>1</v>
          </cell>
          <cell r="H25" t="str">
            <v>Certain/ImminentModerate</v>
          </cell>
          <cell r="I25" t="str">
            <v>Orange</v>
          </cell>
        </row>
        <row r="26">
          <cell r="B26">
            <v>2</v>
          </cell>
          <cell r="H26" t="str">
            <v>Certain/ImminentSevere</v>
          </cell>
          <cell r="I26" t="str">
            <v>Red</v>
          </cell>
        </row>
        <row r="27">
          <cell r="B27">
            <v>3</v>
          </cell>
          <cell r="H27" t="str">
            <v>Certain/ImminentCritical</v>
          </cell>
          <cell r="I27" t="str">
            <v>Red</v>
          </cell>
        </row>
        <row r="28">
          <cell r="B28">
            <v>4</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empty format"/>
      <sheetName val="Overall"/>
      <sheetName val="Mali"/>
      <sheetName val="Burkina Faso"/>
      <sheetName val="Niger"/>
      <sheetName val="Senegal"/>
      <sheetName val="Tunisia"/>
      <sheetName val="Jordan"/>
      <sheetName val="Iraq"/>
      <sheetName val="Uganda"/>
      <sheetName val="Kenya"/>
      <sheetName val="Ethiopia"/>
      <sheetName val="Mozambique"/>
      <sheetName val="Guatemala"/>
      <sheetName val="Colombia"/>
      <sheetName val="Myanmar"/>
      <sheetName val="Rating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3">
          <cell r="H3" t="str">
            <v>UnlikelyNegligible</v>
          </cell>
          <cell r="I3" t="str">
            <v>Green</v>
          </cell>
        </row>
        <row r="4">
          <cell r="H4" t="str">
            <v>UnlikelyMinor</v>
          </cell>
          <cell r="I4" t="str">
            <v>Green</v>
          </cell>
        </row>
        <row r="5">
          <cell r="H5" t="str">
            <v>UnlikelyModerate</v>
          </cell>
          <cell r="I5" t="str">
            <v>Green</v>
          </cell>
        </row>
        <row r="6">
          <cell r="H6" t="str">
            <v>UnlikelySevere</v>
          </cell>
          <cell r="I6" t="str">
            <v>Yellow</v>
          </cell>
        </row>
        <row r="7">
          <cell r="H7" t="str">
            <v>UnlikelyCritical</v>
          </cell>
          <cell r="I7" t="str">
            <v>Yellow</v>
          </cell>
        </row>
        <row r="8">
          <cell r="H8" t="str">
            <v>PossibleNegligible</v>
          </cell>
          <cell r="I8" t="str">
            <v>Green</v>
          </cell>
        </row>
        <row r="9">
          <cell r="H9" t="str">
            <v>PossibleMinor</v>
          </cell>
          <cell r="I9" t="str">
            <v>Green</v>
          </cell>
        </row>
        <row r="10">
          <cell r="H10" t="str">
            <v>PossibleModerate</v>
          </cell>
          <cell r="I10" t="str">
            <v>Yellow</v>
          </cell>
        </row>
        <row r="11">
          <cell r="H11" t="str">
            <v>PossibleSevere</v>
          </cell>
          <cell r="I11" t="str">
            <v>Orange</v>
          </cell>
        </row>
        <row r="12">
          <cell r="H12" t="str">
            <v>PossibleCritical</v>
          </cell>
          <cell r="I12" t="str">
            <v>Orange</v>
          </cell>
        </row>
        <row r="13">
          <cell r="H13" t="str">
            <v>LikelyNegligible</v>
          </cell>
          <cell r="I13" t="str">
            <v>Green</v>
          </cell>
        </row>
        <row r="14">
          <cell r="H14" t="str">
            <v>LikelyMinor</v>
          </cell>
          <cell r="I14" t="str">
            <v>Yellow</v>
          </cell>
        </row>
        <row r="15">
          <cell r="H15" t="str">
            <v>LikelyModerate</v>
          </cell>
          <cell r="I15" t="str">
            <v>Orange</v>
          </cell>
        </row>
        <row r="16">
          <cell r="H16" t="str">
            <v>LikelySevere</v>
          </cell>
          <cell r="I16" t="str">
            <v>Orange</v>
          </cell>
        </row>
        <row r="17">
          <cell r="H17" t="str">
            <v>LikelyCritical</v>
          </cell>
          <cell r="I17" t="str">
            <v>Red</v>
          </cell>
        </row>
        <row r="18">
          <cell r="H18" t="str">
            <v>Highly likelyNegligible</v>
          </cell>
          <cell r="I18" t="str">
            <v>Yellow</v>
          </cell>
        </row>
        <row r="19">
          <cell r="H19" t="str">
            <v>Highly likelyMinor</v>
          </cell>
          <cell r="I19" t="str">
            <v>Yellow</v>
          </cell>
        </row>
        <row r="20">
          <cell r="H20" t="str">
            <v>Highly likelyModerate</v>
          </cell>
          <cell r="I20" t="str">
            <v>Orange</v>
          </cell>
        </row>
        <row r="21">
          <cell r="H21" t="str">
            <v>Highly likelySevere</v>
          </cell>
          <cell r="I21" t="str">
            <v>Red</v>
          </cell>
        </row>
        <row r="22">
          <cell r="H22" t="str">
            <v>Highly likelyCritical</v>
          </cell>
          <cell r="I22" t="str">
            <v>Red</v>
          </cell>
        </row>
        <row r="23">
          <cell r="H23" t="str">
            <v>Certain/ImminentNegligible</v>
          </cell>
          <cell r="I23" t="str">
            <v>Yellow</v>
          </cell>
        </row>
        <row r="24">
          <cell r="H24" t="str">
            <v>Certain/ImminentMinor</v>
          </cell>
          <cell r="I24" t="str">
            <v>Orange</v>
          </cell>
        </row>
        <row r="25">
          <cell r="H25" t="str">
            <v>Certain/ImminentModerate</v>
          </cell>
          <cell r="I25" t="str">
            <v>Orange</v>
          </cell>
        </row>
        <row r="26">
          <cell r="H26" t="str">
            <v>Certain/ImminentSevere</v>
          </cell>
          <cell r="I26" t="str">
            <v>Red</v>
          </cell>
        </row>
        <row r="27">
          <cell r="H27" t="str">
            <v>Certain/ImminentCritical</v>
          </cell>
          <cell r="I27" t="str">
            <v>Red</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empty format"/>
      <sheetName val="Overall"/>
      <sheetName val="Mali"/>
      <sheetName val="Burkina Faso"/>
      <sheetName val="Niger"/>
      <sheetName val="Senegal"/>
      <sheetName val="Tunisia"/>
      <sheetName val="Jordan"/>
      <sheetName val="Iraq"/>
      <sheetName val="Uganda"/>
      <sheetName val="Kenya"/>
      <sheetName val="Ethiopia"/>
      <sheetName val="Mozambique"/>
      <sheetName val="Guatemala"/>
      <sheetName val="Colombia"/>
      <sheetName val="Myanmar"/>
      <sheetName val="Rating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3">
          <cell r="H3" t="str">
            <v>UnlikelyNegligible</v>
          </cell>
          <cell r="I3" t="str">
            <v>Green</v>
          </cell>
        </row>
        <row r="4">
          <cell r="H4" t="str">
            <v>UnlikelyMinor</v>
          </cell>
          <cell r="I4" t="str">
            <v>Green</v>
          </cell>
        </row>
        <row r="5">
          <cell r="H5" t="str">
            <v>UnlikelyModerate</v>
          </cell>
          <cell r="I5" t="str">
            <v>Green</v>
          </cell>
        </row>
        <row r="6">
          <cell r="H6" t="str">
            <v>UnlikelySevere</v>
          </cell>
          <cell r="I6" t="str">
            <v>Yellow</v>
          </cell>
        </row>
        <row r="7">
          <cell r="H7" t="str">
            <v>UnlikelyCritical</v>
          </cell>
          <cell r="I7" t="str">
            <v>Yellow</v>
          </cell>
        </row>
        <row r="8">
          <cell r="H8" t="str">
            <v>PossibleNegligible</v>
          </cell>
          <cell r="I8" t="str">
            <v>Green</v>
          </cell>
        </row>
        <row r="9">
          <cell r="H9" t="str">
            <v>PossibleMinor</v>
          </cell>
          <cell r="I9" t="str">
            <v>Green</v>
          </cell>
        </row>
        <row r="10">
          <cell r="H10" t="str">
            <v>PossibleModerate</v>
          </cell>
          <cell r="I10" t="str">
            <v>Yellow</v>
          </cell>
        </row>
        <row r="11">
          <cell r="H11" t="str">
            <v>PossibleSevere</v>
          </cell>
          <cell r="I11" t="str">
            <v>Orange</v>
          </cell>
        </row>
        <row r="12">
          <cell r="H12" t="str">
            <v>PossibleCritical</v>
          </cell>
          <cell r="I12" t="str">
            <v>Orange</v>
          </cell>
        </row>
        <row r="13">
          <cell r="H13" t="str">
            <v>LikelyNegligible</v>
          </cell>
          <cell r="I13" t="str">
            <v>Green</v>
          </cell>
        </row>
        <row r="14">
          <cell r="H14" t="str">
            <v>LikelyMinor</v>
          </cell>
          <cell r="I14" t="str">
            <v>Yellow</v>
          </cell>
        </row>
        <row r="15">
          <cell r="H15" t="str">
            <v>LikelyModerate</v>
          </cell>
          <cell r="I15" t="str">
            <v>Orange</v>
          </cell>
        </row>
        <row r="16">
          <cell r="H16" t="str">
            <v>LikelySevere</v>
          </cell>
          <cell r="I16" t="str">
            <v>Orange</v>
          </cell>
        </row>
        <row r="17">
          <cell r="H17" t="str">
            <v>LikelyCritical</v>
          </cell>
          <cell r="I17" t="str">
            <v>Red</v>
          </cell>
        </row>
        <row r="18">
          <cell r="H18" t="str">
            <v>Highly likelyNegligible</v>
          </cell>
          <cell r="I18" t="str">
            <v>Yellow</v>
          </cell>
        </row>
        <row r="19">
          <cell r="H19" t="str">
            <v>Highly likelyMinor</v>
          </cell>
          <cell r="I19" t="str">
            <v>Yellow</v>
          </cell>
        </row>
        <row r="20">
          <cell r="H20" t="str">
            <v>Highly likelyModerate</v>
          </cell>
          <cell r="I20" t="str">
            <v>Orange</v>
          </cell>
        </row>
        <row r="21">
          <cell r="H21" t="str">
            <v>Highly likelySevere</v>
          </cell>
          <cell r="I21" t="str">
            <v>Red</v>
          </cell>
        </row>
        <row r="22">
          <cell r="H22" t="str">
            <v>Highly likelyCritical</v>
          </cell>
          <cell r="I22" t="str">
            <v>Red</v>
          </cell>
        </row>
        <row r="23">
          <cell r="H23" t="str">
            <v>Certain/ImminentNegligible</v>
          </cell>
          <cell r="I23" t="str">
            <v>Yellow</v>
          </cell>
        </row>
        <row r="24">
          <cell r="H24" t="str">
            <v>Certain/ImminentMinor</v>
          </cell>
          <cell r="I24" t="str">
            <v>Orange</v>
          </cell>
        </row>
        <row r="25">
          <cell r="B25">
            <v>1</v>
          </cell>
          <cell r="H25" t="str">
            <v>Certain/ImminentModerate</v>
          </cell>
          <cell r="I25" t="str">
            <v>Orange</v>
          </cell>
        </row>
        <row r="26">
          <cell r="B26">
            <v>2</v>
          </cell>
          <cell r="H26" t="str">
            <v>Certain/ImminentSevere</v>
          </cell>
          <cell r="I26" t="str">
            <v>Red</v>
          </cell>
        </row>
        <row r="27">
          <cell r="B27">
            <v>3</v>
          </cell>
          <cell r="H27" t="str">
            <v>Certain/ImminentCritical</v>
          </cell>
          <cell r="I27" t="str">
            <v>Red</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empty format"/>
      <sheetName val="Overall"/>
      <sheetName val="Mali"/>
      <sheetName val="Burkina Faso"/>
      <sheetName val="Niger"/>
      <sheetName val="Senegal"/>
      <sheetName val="Tunisia"/>
      <sheetName val="Jordan"/>
      <sheetName val="Iraq"/>
      <sheetName val="Uganda"/>
      <sheetName val="Kenya"/>
      <sheetName val="Ethiopia"/>
      <sheetName val="Mozambique"/>
      <sheetName val="Guatemala"/>
      <sheetName val="Colombia"/>
      <sheetName val="Myanmar"/>
      <sheetName val="Rating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3">
          <cell r="H3" t="str">
            <v>UnlikelyNegligible</v>
          </cell>
          <cell r="I3" t="str">
            <v>Green</v>
          </cell>
        </row>
        <row r="4">
          <cell r="H4" t="str">
            <v>UnlikelyMinor</v>
          </cell>
          <cell r="I4" t="str">
            <v>Green</v>
          </cell>
        </row>
        <row r="5">
          <cell r="H5" t="str">
            <v>UnlikelyModerate</v>
          </cell>
          <cell r="I5" t="str">
            <v>Green</v>
          </cell>
        </row>
        <row r="6">
          <cell r="H6" t="str">
            <v>UnlikelySevere</v>
          </cell>
          <cell r="I6" t="str">
            <v>Yellow</v>
          </cell>
        </row>
        <row r="7">
          <cell r="H7" t="str">
            <v>UnlikelyCritical</v>
          </cell>
          <cell r="I7" t="str">
            <v>Yellow</v>
          </cell>
        </row>
        <row r="8">
          <cell r="H8" t="str">
            <v>PossibleNegligible</v>
          </cell>
          <cell r="I8" t="str">
            <v>Green</v>
          </cell>
        </row>
        <row r="9">
          <cell r="H9" t="str">
            <v>PossibleMinor</v>
          </cell>
          <cell r="I9" t="str">
            <v>Green</v>
          </cell>
        </row>
        <row r="10">
          <cell r="H10" t="str">
            <v>PossibleModerate</v>
          </cell>
          <cell r="I10" t="str">
            <v>Yellow</v>
          </cell>
        </row>
        <row r="11">
          <cell r="H11" t="str">
            <v>PossibleSevere</v>
          </cell>
          <cell r="I11" t="str">
            <v>Orange</v>
          </cell>
        </row>
        <row r="12">
          <cell r="H12" t="str">
            <v>PossibleCritical</v>
          </cell>
          <cell r="I12" t="str">
            <v>Orange</v>
          </cell>
        </row>
        <row r="13">
          <cell r="H13" t="str">
            <v>LikelyNegligible</v>
          </cell>
          <cell r="I13" t="str">
            <v>Green</v>
          </cell>
        </row>
        <row r="14">
          <cell r="H14" t="str">
            <v>LikelyMinor</v>
          </cell>
          <cell r="I14" t="str">
            <v>Yellow</v>
          </cell>
        </row>
        <row r="15">
          <cell r="H15" t="str">
            <v>LikelyModerate</v>
          </cell>
          <cell r="I15" t="str">
            <v>Orange</v>
          </cell>
        </row>
        <row r="16">
          <cell r="H16" t="str">
            <v>LikelySevere</v>
          </cell>
          <cell r="I16" t="str">
            <v>Orange</v>
          </cell>
        </row>
        <row r="17">
          <cell r="H17" t="str">
            <v>LikelyCritical</v>
          </cell>
          <cell r="I17" t="str">
            <v>Red</v>
          </cell>
        </row>
        <row r="18">
          <cell r="H18" t="str">
            <v>Highly likelyNegligible</v>
          </cell>
          <cell r="I18" t="str">
            <v>Yellow</v>
          </cell>
        </row>
        <row r="19">
          <cell r="H19" t="str">
            <v>Highly likelyMinor</v>
          </cell>
          <cell r="I19" t="str">
            <v>Yellow</v>
          </cell>
        </row>
        <row r="20">
          <cell r="H20" t="str">
            <v>Highly likelyModerate</v>
          </cell>
          <cell r="I20" t="str">
            <v>Orange</v>
          </cell>
        </row>
        <row r="21">
          <cell r="H21" t="str">
            <v>Highly likelySevere</v>
          </cell>
          <cell r="I21" t="str">
            <v>Red</v>
          </cell>
        </row>
        <row r="22">
          <cell r="H22" t="str">
            <v>Highly likelyCritical</v>
          </cell>
          <cell r="I22" t="str">
            <v>Red</v>
          </cell>
        </row>
        <row r="23">
          <cell r="H23" t="str">
            <v>Certain/ImminentNegligible</v>
          </cell>
          <cell r="I23" t="str">
            <v>Yellow</v>
          </cell>
        </row>
        <row r="24">
          <cell r="H24" t="str">
            <v>Certain/ImminentMinor</v>
          </cell>
          <cell r="I24" t="str">
            <v>Orange</v>
          </cell>
        </row>
        <row r="25">
          <cell r="B25">
            <v>1</v>
          </cell>
          <cell r="H25" t="str">
            <v>Certain/ImminentModerate</v>
          </cell>
          <cell r="I25" t="str">
            <v>Orange</v>
          </cell>
        </row>
        <row r="26">
          <cell r="B26">
            <v>2</v>
          </cell>
          <cell r="H26" t="str">
            <v>Certain/ImminentSevere</v>
          </cell>
          <cell r="I26" t="str">
            <v>Red</v>
          </cell>
        </row>
        <row r="27">
          <cell r="B27">
            <v>3</v>
          </cell>
          <cell r="H27" t="str">
            <v>Certain/ImminentCritical</v>
          </cell>
          <cell r="I27" t="str">
            <v>Red</v>
          </cell>
        </row>
        <row r="28">
          <cell r="B28">
            <v>4</v>
          </cell>
        </row>
        <row r="29">
          <cell r="B29">
            <v>5</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empty format"/>
      <sheetName val="Ratings"/>
    </sheetNames>
    <sheetDataSet>
      <sheetData sheetId="0"/>
      <sheetData sheetId="1">
        <row r="3">
          <cell r="H3" t="str">
            <v>UnlikelyNegligible</v>
          </cell>
          <cell r="I3" t="str">
            <v>Green</v>
          </cell>
        </row>
        <row r="4">
          <cell r="H4" t="str">
            <v>UnlikelyMinor</v>
          </cell>
          <cell r="I4" t="str">
            <v>Green</v>
          </cell>
        </row>
        <row r="5">
          <cell r="H5" t="str">
            <v>UnlikelyModerate</v>
          </cell>
          <cell r="I5" t="str">
            <v>Green</v>
          </cell>
        </row>
        <row r="6">
          <cell r="H6" t="str">
            <v>UnlikelySevere</v>
          </cell>
          <cell r="I6" t="str">
            <v>Yellow</v>
          </cell>
        </row>
        <row r="7">
          <cell r="H7" t="str">
            <v>UnlikelyCritical</v>
          </cell>
          <cell r="I7" t="str">
            <v>Yellow</v>
          </cell>
        </row>
        <row r="8">
          <cell r="H8" t="str">
            <v>PossibleNegligible</v>
          </cell>
          <cell r="I8" t="str">
            <v>Green</v>
          </cell>
        </row>
        <row r="9">
          <cell r="H9" t="str">
            <v>PossibleMinor</v>
          </cell>
          <cell r="I9" t="str">
            <v>Green</v>
          </cell>
        </row>
        <row r="10">
          <cell r="H10" t="str">
            <v>PossibleModerate</v>
          </cell>
          <cell r="I10" t="str">
            <v>Yellow</v>
          </cell>
        </row>
        <row r="11">
          <cell r="H11" t="str">
            <v>PossibleSevere</v>
          </cell>
          <cell r="I11" t="str">
            <v>Orange</v>
          </cell>
        </row>
        <row r="12">
          <cell r="H12" t="str">
            <v>PossibleCritical</v>
          </cell>
          <cell r="I12" t="str">
            <v>Orange</v>
          </cell>
        </row>
        <row r="13">
          <cell r="H13" t="str">
            <v>LikelyNegligible</v>
          </cell>
          <cell r="I13" t="str">
            <v>Green</v>
          </cell>
        </row>
        <row r="14">
          <cell r="H14" t="str">
            <v>LikelyMinor</v>
          </cell>
          <cell r="I14" t="str">
            <v>Yellow</v>
          </cell>
        </row>
        <row r="15">
          <cell r="H15" t="str">
            <v>LikelyModerate</v>
          </cell>
          <cell r="I15" t="str">
            <v>Orange</v>
          </cell>
        </row>
        <row r="16">
          <cell r="H16" t="str">
            <v>LikelySevere</v>
          </cell>
          <cell r="I16" t="str">
            <v>Orange</v>
          </cell>
        </row>
        <row r="17">
          <cell r="H17" t="str">
            <v>LikelyCritical</v>
          </cell>
          <cell r="I17" t="str">
            <v>Red</v>
          </cell>
        </row>
        <row r="18">
          <cell r="H18" t="str">
            <v>Highly likelyNegligible</v>
          </cell>
          <cell r="I18" t="str">
            <v>Yellow</v>
          </cell>
        </row>
        <row r="19">
          <cell r="H19" t="str">
            <v>Highly likelyMinor</v>
          </cell>
          <cell r="I19" t="str">
            <v>Yellow</v>
          </cell>
        </row>
        <row r="20">
          <cell r="H20" t="str">
            <v>Highly likelyModerate</v>
          </cell>
          <cell r="I20" t="str">
            <v>Orange</v>
          </cell>
        </row>
        <row r="21">
          <cell r="H21" t="str">
            <v>Highly likelySevere</v>
          </cell>
          <cell r="I21" t="str">
            <v>Red</v>
          </cell>
        </row>
        <row r="22">
          <cell r="H22" t="str">
            <v>Highly likelyCritical</v>
          </cell>
          <cell r="I22" t="str">
            <v>Red</v>
          </cell>
        </row>
        <row r="23">
          <cell r="H23" t="str">
            <v>Certain/ImminentNegligible</v>
          </cell>
          <cell r="I23" t="str">
            <v>Yellow</v>
          </cell>
        </row>
        <row r="24">
          <cell r="H24" t="str">
            <v>Certain/ImminentMinor</v>
          </cell>
          <cell r="I24" t="str">
            <v>Orange</v>
          </cell>
        </row>
        <row r="25">
          <cell r="B25">
            <v>1</v>
          </cell>
          <cell r="H25" t="str">
            <v>Certain/ImminentModerate</v>
          </cell>
          <cell r="I25" t="str">
            <v>Orange</v>
          </cell>
        </row>
        <row r="26">
          <cell r="B26">
            <v>2</v>
          </cell>
          <cell r="H26" t="str">
            <v>Certain/ImminentSevere</v>
          </cell>
          <cell r="I26" t="str">
            <v>Red</v>
          </cell>
        </row>
        <row r="27">
          <cell r="B27">
            <v>3</v>
          </cell>
          <cell r="H27" t="str">
            <v>Certain/ImminentCritical</v>
          </cell>
          <cell r="I27" t="str">
            <v>Red</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D Country Risk Assessement"/>
      <sheetName val="Risk categories"/>
      <sheetName val="Responsibilities per country"/>
      <sheetName val="Ratings"/>
    </sheetNames>
    <sheetDataSet>
      <sheetData sheetId="0"/>
      <sheetData sheetId="1"/>
      <sheetData sheetId="2"/>
      <sheetData sheetId="3">
        <row r="3">
          <cell r="H3" t="str">
            <v>UnlikelyNegligible</v>
          </cell>
          <cell r="I3" t="str">
            <v>Green</v>
          </cell>
        </row>
        <row r="4">
          <cell r="H4" t="str">
            <v>UnlikelyMinor</v>
          </cell>
          <cell r="I4" t="str">
            <v>Green</v>
          </cell>
        </row>
        <row r="5">
          <cell r="H5" t="str">
            <v>UnlikelyModerate</v>
          </cell>
          <cell r="I5" t="str">
            <v>Green</v>
          </cell>
        </row>
        <row r="6">
          <cell r="H6" t="str">
            <v>UnlikelySevere</v>
          </cell>
          <cell r="I6" t="str">
            <v>Yellow</v>
          </cell>
        </row>
        <row r="7">
          <cell r="H7" t="str">
            <v>UnlikelyCritical</v>
          </cell>
          <cell r="I7" t="str">
            <v>Yellow</v>
          </cell>
        </row>
        <row r="8">
          <cell r="H8" t="str">
            <v>PossibleNegligible</v>
          </cell>
          <cell r="I8" t="str">
            <v>Green</v>
          </cell>
        </row>
        <row r="9">
          <cell r="H9" t="str">
            <v>PossibleMinor</v>
          </cell>
          <cell r="I9" t="str">
            <v>Green</v>
          </cell>
        </row>
        <row r="10">
          <cell r="H10" t="str">
            <v>PossibleModerate</v>
          </cell>
          <cell r="I10" t="str">
            <v>Yellow</v>
          </cell>
        </row>
        <row r="11">
          <cell r="H11" t="str">
            <v>PossibleSevere</v>
          </cell>
          <cell r="I11" t="str">
            <v>Orange</v>
          </cell>
        </row>
        <row r="12">
          <cell r="H12" t="str">
            <v>PossibleCritical</v>
          </cell>
          <cell r="I12" t="str">
            <v>Orange</v>
          </cell>
        </row>
        <row r="13">
          <cell r="H13" t="str">
            <v>LikelyNegligible</v>
          </cell>
          <cell r="I13" t="str">
            <v>Green</v>
          </cell>
        </row>
        <row r="14">
          <cell r="H14" t="str">
            <v>LikelyMinor</v>
          </cell>
          <cell r="I14" t="str">
            <v>Yellow</v>
          </cell>
        </row>
        <row r="15">
          <cell r="H15" t="str">
            <v>LikelyModerate</v>
          </cell>
          <cell r="I15" t="str">
            <v>Orange</v>
          </cell>
        </row>
        <row r="16">
          <cell r="H16" t="str">
            <v>LikelySevere</v>
          </cell>
          <cell r="I16" t="str">
            <v>Orange</v>
          </cell>
        </row>
        <row r="17">
          <cell r="H17" t="str">
            <v>LikelyCritical</v>
          </cell>
          <cell r="I17" t="str">
            <v>Red</v>
          </cell>
        </row>
        <row r="18">
          <cell r="H18" t="str">
            <v>Highly likelyNegligible</v>
          </cell>
          <cell r="I18" t="str">
            <v>Yellow</v>
          </cell>
        </row>
        <row r="19">
          <cell r="H19" t="str">
            <v>Highly likelyMinor</v>
          </cell>
          <cell r="I19" t="str">
            <v>Yellow</v>
          </cell>
        </row>
        <row r="20">
          <cell r="B20">
            <v>1</v>
          </cell>
          <cell r="H20" t="str">
            <v>Highly likelyModerate</v>
          </cell>
          <cell r="I20" t="str">
            <v>Orange</v>
          </cell>
        </row>
        <row r="21">
          <cell r="H21" t="str">
            <v>Highly likelySevere</v>
          </cell>
          <cell r="I21" t="str">
            <v>Red</v>
          </cell>
        </row>
        <row r="22">
          <cell r="B22">
            <v>3</v>
          </cell>
          <cell r="H22" t="str">
            <v>Highly likelyCritical</v>
          </cell>
          <cell r="I22" t="str">
            <v>Red</v>
          </cell>
        </row>
        <row r="23">
          <cell r="H23" t="str">
            <v>Certain/ImminentNegligible</v>
          </cell>
          <cell r="I23" t="str">
            <v>Yellow</v>
          </cell>
        </row>
        <row r="24">
          <cell r="H24" t="str">
            <v>Certain/ImminentMinor</v>
          </cell>
          <cell r="I24" t="str">
            <v>Orange</v>
          </cell>
        </row>
        <row r="25">
          <cell r="H25" t="str">
            <v>Certain/ImminentModerate</v>
          </cell>
          <cell r="I25" t="str">
            <v>Orange</v>
          </cell>
        </row>
        <row r="26">
          <cell r="H26" t="str">
            <v>Certain/ImminentSevere</v>
          </cell>
          <cell r="I26" t="str">
            <v>Red</v>
          </cell>
        </row>
        <row r="27">
          <cell r="H27" t="str">
            <v>Certain/ImminentCritical</v>
          </cell>
          <cell r="I27" t="str">
            <v>Red</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empty format"/>
      <sheetName val="Kenya"/>
      <sheetName val="Ratings"/>
    </sheetNames>
    <sheetDataSet>
      <sheetData sheetId="0" refreshError="1"/>
      <sheetData sheetId="1" refreshError="1"/>
      <sheetData sheetId="2">
        <row r="3">
          <cell r="H3" t="str">
            <v>UnlikelyNegligible</v>
          </cell>
          <cell r="I3" t="str">
            <v>Green</v>
          </cell>
        </row>
        <row r="4">
          <cell r="H4" t="str">
            <v>UnlikelyMinor</v>
          </cell>
          <cell r="I4" t="str">
            <v>Green</v>
          </cell>
        </row>
        <row r="5">
          <cell r="H5" t="str">
            <v>UnlikelyModerate</v>
          </cell>
          <cell r="I5" t="str">
            <v>Green</v>
          </cell>
        </row>
        <row r="6">
          <cell r="H6" t="str">
            <v>UnlikelySevere</v>
          </cell>
          <cell r="I6" t="str">
            <v>Yellow</v>
          </cell>
        </row>
        <row r="7">
          <cell r="H7" t="str">
            <v>UnlikelyCritical</v>
          </cell>
          <cell r="I7" t="str">
            <v>Yellow</v>
          </cell>
        </row>
        <row r="8">
          <cell r="H8" t="str">
            <v>PossibleNegligible</v>
          </cell>
          <cell r="I8" t="str">
            <v>Green</v>
          </cell>
        </row>
        <row r="9">
          <cell r="H9" t="str">
            <v>PossibleMinor</v>
          </cell>
          <cell r="I9" t="str">
            <v>Green</v>
          </cell>
        </row>
        <row r="10">
          <cell r="H10" t="str">
            <v>PossibleModerate</v>
          </cell>
          <cell r="I10" t="str">
            <v>Yellow</v>
          </cell>
        </row>
        <row r="11">
          <cell r="H11" t="str">
            <v>PossibleSevere</v>
          </cell>
          <cell r="I11" t="str">
            <v>Orange</v>
          </cell>
        </row>
        <row r="12">
          <cell r="H12" t="str">
            <v>PossibleCritical</v>
          </cell>
          <cell r="I12" t="str">
            <v>Orange</v>
          </cell>
        </row>
        <row r="13">
          <cell r="H13" t="str">
            <v>LikelyNegligible</v>
          </cell>
          <cell r="I13" t="str">
            <v>Green</v>
          </cell>
        </row>
        <row r="14">
          <cell r="H14" t="str">
            <v>LikelyMinor</v>
          </cell>
          <cell r="I14" t="str">
            <v>Yellow</v>
          </cell>
        </row>
        <row r="15">
          <cell r="H15" t="str">
            <v>LikelyModerate</v>
          </cell>
          <cell r="I15" t="str">
            <v>Orange</v>
          </cell>
        </row>
        <row r="16">
          <cell r="H16" t="str">
            <v>LikelySevere</v>
          </cell>
          <cell r="I16" t="str">
            <v>Orange</v>
          </cell>
        </row>
        <row r="17">
          <cell r="H17" t="str">
            <v>LikelyCritical</v>
          </cell>
          <cell r="I17" t="str">
            <v>Red</v>
          </cell>
        </row>
        <row r="18">
          <cell r="H18" t="str">
            <v>Highly likelyNegligible</v>
          </cell>
          <cell r="I18" t="str">
            <v>Yellow</v>
          </cell>
        </row>
        <row r="19">
          <cell r="H19" t="str">
            <v>Highly likelyMinor</v>
          </cell>
          <cell r="I19" t="str">
            <v>Yellow</v>
          </cell>
        </row>
        <row r="20">
          <cell r="H20" t="str">
            <v>Highly likelyModerate</v>
          </cell>
          <cell r="I20" t="str">
            <v>Orange</v>
          </cell>
        </row>
        <row r="21">
          <cell r="H21" t="str">
            <v>Highly likelySevere</v>
          </cell>
          <cell r="I21" t="str">
            <v>Red</v>
          </cell>
        </row>
        <row r="22">
          <cell r="H22" t="str">
            <v>Highly likelyCritical</v>
          </cell>
          <cell r="I22" t="str">
            <v>Red</v>
          </cell>
        </row>
        <row r="23">
          <cell r="H23" t="str">
            <v>Certain/ImminentNegligible</v>
          </cell>
          <cell r="I23" t="str">
            <v>Yellow</v>
          </cell>
        </row>
        <row r="24">
          <cell r="H24" t="str">
            <v>Certain/ImminentMinor</v>
          </cell>
          <cell r="I24" t="str">
            <v>Orange</v>
          </cell>
        </row>
        <row r="25">
          <cell r="B25">
            <v>1</v>
          </cell>
          <cell r="H25" t="str">
            <v>Certain/ImminentModerate</v>
          </cell>
          <cell r="I25" t="str">
            <v>Orange</v>
          </cell>
        </row>
        <row r="26">
          <cell r="H26" t="str">
            <v>Certain/ImminentSevere</v>
          </cell>
          <cell r="I26" t="str">
            <v>Red</v>
          </cell>
        </row>
        <row r="27">
          <cell r="H27" t="str">
            <v>Certain/ImminentCritical</v>
          </cell>
          <cell r="I27" t="str">
            <v>Red</v>
          </cell>
        </row>
      </sheetData>
    </sheetDataSet>
  </externalBook>
</externalLink>
</file>

<file path=xl/persons/person.xml><?xml version="1.0" encoding="utf-8"?>
<personList xmlns="http://schemas.microsoft.com/office/spreadsheetml/2018/threadedcomments" xmlns:x="http://schemas.openxmlformats.org/spreadsheetml/2006/main">
  <person displayName="Daniela Montero" id="{A40CE8CC-5446-4D27-88C1-9FDA7CF74358}" userId="S::DanielaMontero@nimd.org::ec58655b-4142-46f0-9d69-dbcbd8ac3f6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24" dT="2022-10-19T12:50:21.90" personId="{A40CE8CC-5446-4D27-88C1-9FDA7CF74358}" id="{E0B40B08-97ED-475D-96BB-F2E60295FD23}">
    <text xml:space="preserve">Yo aquí lo haría un poco más fuerte en que esto puede "jeopardize civic actors' safety and security"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2.xml"/><Relationship Id="rId1" Type="http://schemas.openxmlformats.org/officeDocument/2006/relationships/printerSettings" Target="../printerSettings/printerSettings8.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A50A5-CB1A-4E67-AD52-83A2B8977B56}">
  <dimension ref="B1:K18"/>
  <sheetViews>
    <sheetView showGridLines="0" zoomScale="80" zoomScaleNormal="80" workbookViewId="0">
      <selection activeCell="D4" sqref="D4"/>
    </sheetView>
  </sheetViews>
  <sheetFormatPr defaultColWidth="33.453125" defaultRowHeight="14.5" x14ac:dyDescent="0.35"/>
  <cols>
    <col min="1" max="1" width="2" customWidth="1"/>
    <col min="2" max="2" width="5.1796875" bestFit="1" customWidth="1"/>
    <col min="3" max="3" width="34.1796875" customWidth="1"/>
    <col min="4" max="4" width="52.81640625" customWidth="1"/>
    <col min="5" max="5" width="20.81640625" customWidth="1"/>
    <col min="6" max="6" width="19.453125" customWidth="1"/>
    <col min="7" max="7" width="14.81640625" style="1" customWidth="1"/>
    <col min="8" max="8" width="66.81640625" customWidth="1"/>
    <col min="11" max="11" width="4.81640625" customWidth="1"/>
  </cols>
  <sheetData>
    <row r="1" spans="2:11" ht="187.5" customHeight="1" x14ac:dyDescent="0.35"/>
    <row r="2" spans="2:11" x14ac:dyDescent="0.35">
      <c r="B2" s="2" t="s">
        <v>0</v>
      </c>
      <c r="C2" s="3" t="s">
        <v>1</v>
      </c>
      <c r="D2" s="2" t="s">
        <v>2</v>
      </c>
      <c r="E2" s="2" t="s">
        <v>3</v>
      </c>
      <c r="F2" s="2" t="s">
        <v>4</v>
      </c>
      <c r="G2" s="2" t="s">
        <v>5</v>
      </c>
      <c r="H2" s="4" t="s">
        <v>6</v>
      </c>
      <c r="K2" s="5"/>
    </row>
    <row r="3" spans="2:11" x14ac:dyDescent="0.35">
      <c r="B3" s="6">
        <v>1</v>
      </c>
      <c r="C3" s="7" t="s">
        <v>7</v>
      </c>
      <c r="D3" s="8"/>
      <c r="E3" s="8"/>
      <c r="F3" s="8"/>
      <c r="G3" s="8"/>
      <c r="H3" s="9"/>
      <c r="K3" s="10"/>
    </row>
    <row r="4" spans="2:11" ht="143.25" customHeight="1" x14ac:dyDescent="0.35">
      <c r="B4" s="11" t="str">
        <f>$B$3&amp;"."&amp;[3]Ratings!B25</f>
        <v>1.1</v>
      </c>
      <c r="C4" s="12" t="s">
        <v>62</v>
      </c>
      <c r="D4" s="13" t="s">
        <v>63</v>
      </c>
      <c r="E4" s="11" t="s">
        <v>64</v>
      </c>
      <c r="F4" s="11" t="s">
        <v>17</v>
      </c>
      <c r="G4" s="16" t="s">
        <v>12</v>
      </c>
      <c r="H4" s="13" t="s">
        <v>65</v>
      </c>
      <c r="K4" s="10" t="str">
        <f>IFERROR(VLOOKUP(CONCATENATE(E4,F4),[3]Ratings!$H$3:$I$27,2,FALSE),)</f>
        <v>Orange</v>
      </c>
    </row>
    <row r="5" spans="2:11" ht="62.25" customHeight="1" x14ac:dyDescent="0.35">
      <c r="B5" s="11" t="str">
        <f>$B$3&amp;"."&amp;[3]Ratings!B26</f>
        <v>1.2</v>
      </c>
      <c r="C5" s="12" t="s">
        <v>66</v>
      </c>
      <c r="D5" s="13" t="s">
        <v>67</v>
      </c>
      <c r="E5" s="11" t="s">
        <v>64</v>
      </c>
      <c r="F5" s="11" t="s">
        <v>26</v>
      </c>
      <c r="G5" s="16" t="s">
        <v>12</v>
      </c>
      <c r="H5" s="13" t="s">
        <v>68</v>
      </c>
      <c r="K5" s="10" t="str">
        <f>IFERROR(VLOOKUP(CONCATENATE(E5,F5),[3]Ratings!$H$3:$I$27,2,FALSE),)</f>
        <v>Orange</v>
      </c>
    </row>
    <row r="6" spans="2:11" ht="110.25" customHeight="1" x14ac:dyDescent="0.35">
      <c r="B6" s="11" t="str">
        <f>$B$3&amp;"."&amp;[3]Ratings!B27</f>
        <v>1.3</v>
      </c>
      <c r="C6" s="12" t="s">
        <v>69</v>
      </c>
      <c r="D6" s="13" t="s">
        <v>70</v>
      </c>
      <c r="E6" s="11" t="s">
        <v>25</v>
      </c>
      <c r="F6" s="11" t="s">
        <v>17</v>
      </c>
      <c r="G6" s="16" t="s">
        <v>12</v>
      </c>
      <c r="H6" s="13" t="s">
        <v>71</v>
      </c>
      <c r="K6" s="10" t="str">
        <f>IFERROR(VLOOKUP(CONCATENATE(E6,F6),[3]Ratings!$H$3:$I$27,2,FALSE),)</f>
        <v>Orange</v>
      </c>
    </row>
    <row r="7" spans="2:11" ht="39" x14ac:dyDescent="0.35">
      <c r="B7" s="11" t="str">
        <f>$B$3&amp;"."&amp;[3]Ratings!B28</f>
        <v>1.4</v>
      </c>
      <c r="C7" s="12" t="s">
        <v>72</v>
      </c>
      <c r="D7" s="13" t="s">
        <v>73</v>
      </c>
      <c r="E7" s="11" t="s">
        <v>64</v>
      </c>
      <c r="F7" s="11" t="s">
        <v>17</v>
      </c>
      <c r="G7" s="16" t="s">
        <v>12</v>
      </c>
      <c r="H7" s="13" t="s">
        <v>74</v>
      </c>
      <c r="K7" s="10" t="str">
        <f>IFERROR(VLOOKUP(CONCATENATE(E7,F7),[3]Ratings!$H$3:$I$27,2,FALSE),)</f>
        <v>Orange</v>
      </c>
    </row>
    <row r="8" spans="2:11" x14ac:dyDescent="0.35">
      <c r="B8" s="6">
        <v>2</v>
      </c>
      <c r="C8" s="7" t="s">
        <v>29</v>
      </c>
      <c r="D8" s="8"/>
      <c r="E8" s="8"/>
      <c r="F8" s="8"/>
      <c r="G8" s="8"/>
      <c r="H8" s="9"/>
      <c r="K8" s="10">
        <f>IFERROR(VLOOKUP(CONCATENATE(E8,F8),[3]Ratings!$H$3:$I$27,2,FALSE),)</f>
        <v>0</v>
      </c>
    </row>
    <row r="9" spans="2:11" ht="39" x14ac:dyDescent="0.35">
      <c r="B9" s="11" t="str">
        <f>$B$8&amp;"."&amp;[3]Ratings!B25</f>
        <v>2.1</v>
      </c>
      <c r="C9" s="12" t="s">
        <v>75</v>
      </c>
      <c r="D9" s="13" t="s">
        <v>76</v>
      </c>
      <c r="E9" s="11" t="s">
        <v>25</v>
      </c>
      <c r="F9" s="11" t="s">
        <v>26</v>
      </c>
      <c r="G9" s="16" t="s">
        <v>12</v>
      </c>
      <c r="H9" s="13" t="s">
        <v>77</v>
      </c>
      <c r="K9" s="10" t="str">
        <f>IFERROR(VLOOKUP(CONCATENATE(E9,F9),[3]Ratings!$H$3:$I$27,2,FALSE),)</f>
        <v>Yellow</v>
      </c>
    </row>
    <row r="10" spans="2:11" ht="39" x14ac:dyDescent="0.35">
      <c r="B10" s="11" t="str">
        <f>$B$8&amp;"."&amp;[3]Ratings!B26</f>
        <v>2.2</v>
      </c>
      <c r="C10" s="12" t="s">
        <v>78</v>
      </c>
      <c r="D10" s="13" t="s">
        <v>79</v>
      </c>
      <c r="E10" s="11" t="s">
        <v>25</v>
      </c>
      <c r="F10" s="11" t="s">
        <v>17</v>
      </c>
      <c r="G10" s="16" t="s">
        <v>12</v>
      </c>
      <c r="H10" s="13" t="s">
        <v>80</v>
      </c>
      <c r="K10" s="10" t="str">
        <f>IFERROR(VLOOKUP(CONCATENATE(E10,F10),[3]Ratings!$H$3:$I$27,2,FALSE),)</f>
        <v>Orange</v>
      </c>
    </row>
    <row r="11" spans="2:11" ht="39" x14ac:dyDescent="0.35">
      <c r="B11" s="11" t="str">
        <f>$B$8&amp;"."&amp;[3]Ratings!B27</f>
        <v>2.3</v>
      </c>
      <c r="C11" s="12" t="s">
        <v>81</v>
      </c>
      <c r="D11" s="13" t="s">
        <v>82</v>
      </c>
      <c r="E11" s="11" t="s">
        <v>25</v>
      </c>
      <c r="F11" s="11" t="s">
        <v>17</v>
      </c>
      <c r="G11" s="16" t="s">
        <v>12</v>
      </c>
      <c r="H11" s="13" t="s">
        <v>83</v>
      </c>
      <c r="K11" s="10" t="str">
        <f>IFERROR(VLOOKUP(CONCATENATE(E11,F11),[3]Ratings!$H$3:$I$27,2,FALSE),)</f>
        <v>Orange</v>
      </c>
    </row>
    <row r="12" spans="2:11" x14ac:dyDescent="0.35">
      <c r="B12" s="6">
        <v>3</v>
      </c>
      <c r="C12" s="7" t="s">
        <v>36</v>
      </c>
      <c r="D12" s="8"/>
      <c r="E12" s="8"/>
      <c r="F12" s="8"/>
      <c r="G12" s="8"/>
      <c r="H12" s="9"/>
      <c r="K12" s="10">
        <f>IFERROR(VLOOKUP(CONCATENATE(E12,F12),[3]Ratings!$H$3:$I$27,2,FALSE),)</f>
        <v>0</v>
      </c>
    </row>
    <row r="13" spans="2:11" ht="39" x14ac:dyDescent="0.35">
      <c r="B13" s="11" t="str">
        <f>$B$12&amp;"."&amp;[3]Ratings!B25</f>
        <v>3.1</v>
      </c>
      <c r="C13" s="12" t="s">
        <v>84</v>
      </c>
      <c r="D13" s="13" t="s">
        <v>85</v>
      </c>
      <c r="E13" s="11" t="s">
        <v>25</v>
      </c>
      <c r="F13" s="11" t="s">
        <v>17</v>
      </c>
      <c r="G13" s="16" t="s">
        <v>12</v>
      </c>
      <c r="H13" s="13" t="s">
        <v>86</v>
      </c>
      <c r="K13" s="10" t="str">
        <f>IFERROR(VLOOKUP(CONCATENATE(E13,F13),[3]Ratings!$H$3:$I$27,2,FALSE),)</f>
        <v>Orange</v>
      </c>
    </row>
    <row r="14" spans="2:11" ht="26" x14ac:dyDescent="0.35">
      <c r="B14" s="11" t="str">
        <f>$B$12&amp;"."&amp;[3]Ratings!B26</f>
        <v>3.2</v>
      </c>
      <c r="C14" s="12" t="s">
        <v>87</v>
      </c>
      <c r="D14" s="13" t="s">
        <v>88</v>
      </c>
      <c r="E14" s="11" t="s">
        <v>64</v>
      </c>
      <c r="F14" s="11" t="s">
        <v>26</v>
      </c>
      <c r="G14" s="16" t="s">
        <v>12</v>
      </c>
      <c r="H14" s="13" t="s">
        <v>89</v>
      </c>
      <c r="K14" s="10" t="str">
        <f>IFERROR(VLOOKUP(CONCATENATE(E14,F14),[3]Ratings!$H$3:$I$27,2,FALSE),)</f>
        <v>Orange</v>
      </c>
    </row>
    <row r="15" spans="2:11" ht="26" x14ac:dyDescent="0.35">
      <c r="B15" s="11" t="str">
        <f>$B$12&amp;"."&amp;[3]Ratings!B27</f>
        <v>3.3</v>
      </c>
      <c r="C15" s="12" t="s">
        <v>90</v>
      </c>
      <c r="D15" s="13" t="s">
        <v>91</v>
      </c>
      <c r="E15" s="11" t="s">
        <v>25</v>
      </c>
      <c r="F15" s="11" t="s">
        <v>17</v>
      </c>
      <c r="G15" s="16" t="s">
        <v>12</v>
      </c>
      <c r="H15" s="13" t="s">
        <v>92</v>
      </c>
      <c r="K15" s="10" t="str">
        <f>IFERROR(VLOOKUP(CONCATENATE(E15,F15),[3]Ratings!$H$3:$I$27,2,FALSE),)</f>
        <v>Orange</v>
      </c>
    </row>
    <row r="16" spans="2:11" x14ac:dyDescent="0.35">
      <c r="B16" s="6">
        <v>4</v>
      </c>
      <c r="C16" s="7" t="s">
        <v>54</v>
      </c>
      <c r="D16" s="8"/>
      <c r="E16" s="8"/>
      <c r="F16" s="8"/>
      <c r="G16" s="8"/>
      <c r="H16" s="9"/>
      <c r="K16" s="10">
        <f>IFERROR(VLOOKUP(CONCATENATE(E16,F16),[3]Ratings!$H$3:$I$27,2,FALSE),)</f>
        <v>0</v>
      </c>
    </row>
    <row r="17" spans="2:11" ht="26" x14ac:dyDescent="0.35">
      <c r="B17" s="11" t="str">
        <f>$B$16&amp;"."&amp;[3]Ratings!B25</f>
        <v>4.1</v>
      </c>
      <c r="C17" s="12" t="s">
        <v>93</v>
      </c>
      <c r="D17" s="13" t="s">
        <v>94</v>
      </c>
      <c r="E17" s="11" t="s">
        <v>25</v>
      </c>
      <c r="F17" s="11" t="s">
        <v>26</v>
      </c>
      <c r="G17" s="16" t="s">
        <v>12</v>
      </c>
      <c r="H17" s="13" t="s">
        <v>95</v>
      </c>
      <c r="K17" s="10" t="str">
        <f>IFERROR(VLOOKUP(CONCATENATE(E17,F17),[3]Ratings!$H$3:$I$27,2,FALSE),)</f>
        <v>Yellow</v>
      </c>
    </row>
    <row r="18" spans="2:11" ht="52" x14ac:dyDescent="0.35">
      <c r="B18" s="11" t="str">
        <f>$B$16&amp;"."&amp;[3]Ratings!B26</f>
        <v>4.2</v>
      </c>
      <c r="C18" s="12" t="s">
        <v>96</v>
      </c>
      <c r="D18" s="13" t="s">
        <v>97</v>
      </c>
      <c r="E18" s="11" t="s">
        <v>25</v>
      </c>
      <c r="F18" s="11" t="s">
        <v>26</v>
      </c>
      <c r="G18" s="16" t="s">
        <v>12</v>
      </c>
      <c r="H18" s="13" t="s">
        <v>98</v>
      </c>
      <c r="K18" s="10" t="str">
        <f>IFERROR(VLOOKUP(CONCATENATE(E18,F18),[3]Ratings!$H$3:$I$27,2,FALSE),)</f>
        <v>Yellow</v>
      </c>
    </row>
  </sheetData>
  <mergeCells count="4">
    <mergeCell ref="C3:H3"/>
    <mergeCell ref="C8:H8"/>
    <mergeCell ref="C12:H12"/>
    <mergeCell ref="C16:H16"/>
  </mergeCells>
  <conditionalFormatting sqref="B1:B1048576">
    <cfRule type="expression" dxfId="64" priority="1">
      <formula>K1="Red"</formula>
    </cfRule>
    <cfRule type="expression" dxfId="63" priority="2">
      <formula>K1="Orange"</formula>
    </cfRule>
    <cfRule type="expression" dxfId="62" priority="3">
      <formula>K1="Yellow"</formula>
    </cfRule>
    <cfRule type="expression" dxfId="61" priority="4">
      <formula>K1="Green"</formula>
    </cfRule>
  </conditionalFormatting>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34AB4-87BD-431F-9DE7-CD66A8BD8204}">
  <dimension ref="B1:L1003"/>
  <sheetViews>
    <sheetView showGridLines="0" topLeftCell="A20" zoomScale="109" zoomScaleNormal="80" workbookViewId="0">
      <selection activeCell="B11" sqref="B11"/>
    </sheetView>
  </sheetViews>
  <sheetFormatPr defaultColWidth="14.453125" defaultRowHeight="15" customHeight="1" x14ac:dyDescent="0.35"/>
  <cols>
    <col min="1" max="1" width="2" style="96" customWidth="1"/>
    <col min="2" max="2" width="5.1796875" style="96" customWidth="1"/>
    <col min="3" max="3" width="34.1796875" style="96" customWidth="1"/>
    <col min="4" max="4" width="54.54296875" style="96" customWidth="1"/>
    <col min="5" max="5" width="20.81640625" style="96" customWidth="1"/>
    <col min="6" max="6" width="19.453125" style="96" customWidth="1"/>
    <col min="7" max="7" width="14.81640625" style="96" customWidth="1"/>
    <col min="8" max="9" width="48.54296875" style="96" customWidth="1"/>
    <col min="10" max="11" width="33.453125" style="96" customWidth="1"/>
    <col min="12" max="12" width="4.81640625" style="96" customWidth="1"/>
    <col min="13" max="27" width="33.453125" style="96" customWidth="1"/>
    <col min="28" max="16384" width="14.453125" style="96"/>
  </cols>
  <sheetData>
    <row r="1" spans="2:12" ht="187.5" customHeight="1" x14ac:dyDescent="0.35">
      <c r="G1" s="97"/>
      <c r="H1" s="98"/>
      <c r="I1" s="98"/>
    </row>
    <row r="2" spans="2:12" ht="14.25" customHeight="1" x14ac:dyDescent="0.35">
      <c r="B2" s="99" t="s">
        <v>0</v>
      </c>
      <c r="C2" s="100" t="s">
        <v>1</v>
      </c>
      <c r="D2" s="99" t="s">
        <v>2</v>
      </c>
      <c r="E2" s="99" t="s">
        <v>3</v>
      </c>
      <c r="F2" s="99" t="s">
        <v>4</v>
      </c>
      <c r="G2" s="99" t="s">
        <v>5</v>
      </c>
      <c r="H2" s="101" t="s">
        <v>6</v>
      </c>
      <c r="I2" s="102" t="s">
        <v>371</v>
      </c>
      <c r="L2" s="103"/>
    </row>
    <row r="3" spans="2:12" ht="14.25" customHeight="1" x14ac:dyDescent="0.35">
      <c r="B3" s="104">
        <v>1</v>
      </c>
      <c r="C3" s="105" t="s">
        <v>7</v>
      </c>
      <c r="D3" s="106"/>
      <c r="E3" s="106"/>
      <c r="F3" s="106"/>
      <c r="G3" s="106"/>
      <c r="H3" s="107"/>
      <c r="I3" s="108"/>
      <c r="L3" s="109"/>
    </row>
    <row r="4" spans="2:12" ht="50.25" customHeight="1" x14ac:dyDescent="0.35">
      <c r="B4" s="110" t="s">
        <v>14</v>
      </c>
      <c r="C4" s="111" t="s">
        <v>372</v>
      </c>
      <c r="D4" s="111" t="s">
        <v>373</v>
      </c>
      <c r="E4" s="112" t="s">
        <v>64</v>
      </c>
      <c r="F4" s="112" t="s">
        <v>17</v>
      </c>
      <c r="G4" s="113" t="s">
        <v>12</v>
      </c>
      <c r="H4" s="114" t="s">
        <v>374</v>
      </c>
      <c r="I4" s="111" t="s">
        <v>375</v>
      </c>
      <c r="L4" s="109" t="str">
        <f>IFERROR(VLOOKUP(CONCATENATE(E4,F4),[9]Ratings!$H$3:$I$27,2,FALSE),)</f>
        <v>Orange</v>
      </c>
    </row>
    <row r="5" spans="2:12" ht="90.75" customHeight="1" x14ac:dyDescent="0.35">
      <c r="B5" s="112" t="s">
        <v>106</v>
      </c>
      <c r="C5" s="111" t="s">
        <v>376</v>
      </c>
      <c r="D5" s="111" t="s">
        <v>377</v>
      </c>
      <c r="E5" s="112" t="s">
        <v>10</v>
      </c>
      <c r="F5" s="112" t="s">
        <v>17</v>
      </c>
      <c r="G5" s="113" t="s">
        <v>12</v>
      </c>
      <c r="H5" s="114" t="s">
        <v>378</v>
      </c>
      <c r="I5" s="111" t="s">
        <v>379</v>
      </c>
      <c r="L5" s="109" t="str">
        <f>IFERROR(VLOOKUP(CONCATENATE(E5,F5),[9]Ratings!$H$3:$I$27,2,FALSE),)</f>
        <v>Red</v>
      </c>
    </row>
    <row r="6" spans="2:12" ht="14.25" customHeight="1" x14ac:dyDescent="0.35">
      <c r="B6" s="104">
        <v>2</v>
      </c>
      <c r="C6" s="105" t="s">
        <v>29</v>
      </c>
      <c r="D6" s="106"/>
      <c r="E6" s="106"/>
      <c r="F6" s="106"/>
      <c r="G6" s="106"/>
      <c r="H6" s="107"/>
      <c r="I6" s="108"/>
      <c r="L6" s="109">
        <f>IFERROR(VLOOKUP(CONCATENATE(E6,F6),[9]Ratings!$H$3:$I$27,2,FALSE),)</f>
        <v>0</v>
      </c>
    </row>
    <row r="7" spans="2:12" ht="55.5" customHeight="1" x14ac:dyDescent="0.35">
      <c r="B7" s="115" t="str">
        <f>$B$6&amp;"."&amp;[9]Ratings!B25</f>
        <v>2.1</v>
      </c>
      <c r="C7" s="111" t="s">
        <v>380</v>
      </c>
      <c r="D7" s="111" t="s">
        <v>381</v>
      </c>
      <c r="E7" s="112" t="s">
        <v>25</v>
      </c>
      <c r="F7" s="112" t="s">
        <v>26</v>
      </c>
      <c r="G7" s="113" t="s">
        <v>12</v>
      </c>
      <c r="H7" s="114" t="s">
        <v>382</v>
      </c>
      <c r="I7" s="111" t="s">
        <v>383</v>
      </c>
      <c r="L7" s="109" t="str">
        <f>IFERROR(VLOOKUP(CONCATENATE(E7,F7),[9]Ratings!$H$3:$I$27,2,FALSE),)</f>
        <v>Yellow</v>
      </c>
    </row>
    <row r="8" spans="2:12" ht="83.25" customHeight="1" x14ac:dyDescent="0.35">
      <c r="B8" s="110" t="s">
        <v>126</v>
      </c>
      <c r="C8" s="111" t="s">
        <v>384</v>
      </c>
      <c r="D8" s="111" t="s">
        <v>385</v>
      </c>
      <c r="E8" s="112" t="s">
        <v>25</v>
      </c>
      <c r="F8" s="112" t="s">
        <v>386</v>
      </c>
      <c r="G8" s="113" t="s">
        <v>12</v>
      </c>
      <c r="H8" s="114" t="s">
        <v>387</v>
      </c>
      <c r="I8" s="111" t="s">
        <v>379</v>
      </c>
      <c r="L8" s="109"/>
    </row>
    <row r="9" spans="2:12" ht="45" customHeight="1" x14ac:dyDescent="0.35">
      <c r="B9" s="112" t="s">
        <v>130</v>
      </c>
      <c r="C9" s="111" t="s">
        <v>388</v>
      </c>
      <c r="D9" s="111" t="s">
        <v>389</v>
      </c>
      <c r="E9" s="112" t="s">
        <v>10</v>
      </c>
      <c r="F9" s="112" t="s">
        <v>17</v>
      </c>
      <c r="G9" s="113" t="s">
        <v>12</v>
      </c>
      <c r="H9" s="114" t="s">
        <v>390</v>
      </c>
      <c r="I9" s="111" t="s">
        <v>379</v>
      </c>
      <c r="L9" s="109" t="str">
        <f>IFERROR(VLOOKUP(CONCATENATE(E9,F9),[9]Ratings!$H$3:$I$27,2,FALSE),)</f>
        <v>Red</v>
      </c>
    </row>
    <row r="10" spans="2:12" ht="14.25" customHeight="1" x14ac:dyDescent="0.35">
      <c r="B10" s="104">
        <v>3</v>
      </c>
      <c r="C10" s="105" t="s">
        <v>36</v>
      </c>
      <c r="D10" s="106"/>
      <c r="E10" s="106"/>
      <c r="F10" s="106"/>
      <c r="G10" s="106"/>
      <c r="H10" s="107"/>
      <c r="I10" s="108"/>
      <c r="L10" s="109">
        <f>IFERROR(VLOOKUP(CONCATENATE(E10,F10),[9]Ratings!$H$3:$I$27,2,FALSE),)</f>
        <v>0</v>
      </c>
    </row>
    <row r="11" spans="2:12" ht="58.5" customHeight="1" x14ac:dyDescent="0.35">
      <c r="B11" s="112" t="s">
        <v>40</v>
      </c>
      <c r="C11" s="111" t="s">
        <v>391</v>
      </c>
      <c r="D11" s="111" t="s">
        <v>392</v>
      </c>
      <c r="E11" s="112" t="s">
        <v>64</v>
      </c>
      <c r="F11" s="112" t="s">
        <v>17</v>
      </c>
      <c r="G11" s="113" t="s">
        <v>12</v>
      </c>
      <c r="H11" s="114" t="s">
        <v>393</v>
      </c>
      <c r="I11" s="111" t="s">
        <v>379</v>
      </c>
      <c r="L11" s="109" t="str">
        <f>IFERROR(VLOOKUP(CONCATENATE(E11,F11),[9]Ratings!$H$3:$I$27,2,FALSE),)</f>
        <v>Orange</v>
      </c>
    </row>
    <row r="12" spans="2:12" ht="61.5" customHeight="1" x14ac:dyDescent="0.35">
      <c r="B12" s="116" t="s">
        <v>46</v>
      </c>
      <c r="C12" s="111" t="s">
        <v>394</v>
      </c>
      <c r="D12" s="111" t="s">
        <v>395</v>
      </c>
      <c r="E12" s="112" t="s">
        <v>25</v>
      </c>
      <c r="F12" s="112" t="s">
        <v>17</v>
      </c>
      <c r="G12" s="113" t="s">
        <v>12</v>
      </c>
      <c r="H12" s="114" t="s">
        <v>396</v>
      </c>
      <c r="I12" s="111" t="s">
        <v>397</v>
      </c>
      <c r="L12" s="109"/>
    </row>
    <row r="13" spans="2:12" ht="61.5" customHeight="1" x14ac:dyDescent="0.35">
      <c r="B13" s="110" t="s">
        <v>50</v>
      </c>
      <c r="C13" s="111" t="s">
        <v>398</v>
      </c>
      <c r="D13" s="111" t="s">
        <v>399</v>
      </c>
      <c r="E13" s="112" t="s">
        <v>25</v>
      </c>
      <c r="F13" s="112" t="s">
        <v>26</v>
      </c>
      <c r="G13" s="113" t="s">
        <v>12</v>
      </c>
      <c r="H13" s="114" t="s">
        <v>400</v>
      </c>
      <c r="I13" s="111" t="s">
        <v>397</v>
      </c>
      <c r="L13" s="109" t="str">
        <f>IFERROR(VLOOKUP(CONCATENATE(E13,F13),[9]Ratings!$H$3:$I$27,2,FALSE),)</f>
        <v>Yellow</v>
      </c>
    </row>
    <row r="14" spans="2:12" ht="14.25" customHeight="1" x14ac:dyDescent="0.35">
      <c r="B14" s="104">
        <v>4</v>
      </c>
      <c r="C14" s="105" t="s">
        <v>54</v>
      </c>
      <c r="D14" s="106"/>
      <c r="E14" s="106"/>
      <c r="F14" s="106"/>
      <c r="G14" s="106"/>
      <c r="H14" s="107"/>
      <c r="I14" s="108"/>
      <c r="L14" s="109">
        <f>IFERROR(VLOOKUP(CONCATENATE(E14,F14),[9]Ratings!$H$3:$I$27,2,FALSE),)</f>
        <v>0</v>
      </c>
    </row>
    <row r="15" spans="2:12" ht="58.5" customHeight="1" x14ac:dyDescent="0.35">
      <c r="B15" s="112" t="str">
        <f>$B$14&amp;"."&amp;[9]Ratings!B25</f>
        <v>4.1</v>
      </c>
      <c r="C15" s="111" t="s">
        <v>401</v>
      </c>
      <c r="D15" s="111" t="s">
        <v>402</v>
      </c>
      <c r="E15" s="112" t="s">
        <v>25</v>
      </c>
      <c r="F15" s="112" t="s">
        <v>26</v>
      </c>
      <c r="G15" s="113" t="s">
        <v>12</v>
      </c>
      <c r="H15" s="114" t="s">
        <v>403</v>
      </c>
      <c r="I15" s="111" t="s">
        <v>379</v>
      </c>
      <c r="L15" s="109" t="str">
        <f>IFERROR(VLOOKUP(CONCATENATE(E15,F15),[9]Ratings!$H$3:$I$27,2,FALSE),)</f>
        <v>Yellow</v>
      </c>
    </row>
    <row r="16" spans="2:12" ht="58.5" customHeight="1" x14ac:dyDescent="0.35">
      <c r="B16" s="110" t="s">
        <v>58</v>
      </c>
      <c r="C16" s="111" t="s">
        <v>404</v>
      </c>
      <c r="D16" s="111" t="s">
        <v>405</v>
      </c>
      <c r="E16" s="112" t="s">
        <v>25</v>
      </c>
      <c r="F16" s="112" t="s">
        <v>17</v>
      </c>
      <c r="G16" s="113" t="s">
        <v>12</v>
      </c>
      <c r="H16" s="114" t="s">
        <v>406</v>
      </c>
      <c r="I16" s="111" t="s">
        <v>379</v>
      </c>
      <c r="L16" s="109"/>
    </row>
    <row r="17" spans="2:12" ht="52.5" customHeight="1" x14ac:dyDescent="0.35">
      <c r="B17" s="112" t="s">
        <v>152</v>
      </c>
      <c r="C17" s="111" t="s">
        <v>407</v>
      </c>
      <c r="D17" s="111" t="s">
        <v>408</v>
      </c>
      <c r="E17" s="112" t="s">
        <v>25</v>
      </c>
      <c r="F17" s="112" t="s">
        <v>26</v>
      </c>
      <c r="G17" s="113" t="s">
        <v>12</v>
      </c>
      <c r="H17" s="114" t="s">
        <v>409</v>
      </c>
      <c r="I17" s="111" t="s">
        <v>379</v>
      </c>
      <c r="L17" s="109" t="str">
        <f>IFERROR(VLOOKUP(CONCATENATE(E17,F17),[9]Ratings!$H$3:$I$27,2,FALSE),)</f>
        <v>Yellow</v>
      </c>
    </row>
    <row r="18" spans="2:12" ht="58.5" customHeight="1" x14ac:dyDescent="0.35">
      <c r="B18" s="110" t="s">
        <v>410</v>
      </c>
      <c r="C18" s="111" t="s">
        <v>411</v>
      </c>
      <c r="D18" s="111" t="s">
        <v>412</v>
      </c>
      <c r="E18" s="112" t="s">
        <v>25</v>
      </c>
      <c r="F18" s="112" t="s">
        <v>17</v>
      </c>
      <c r="G18" s="113" t="s">
        <v>12</v>
      </c>
      <c r="H18" s="114" t="s">
        <v>413</v>
      </c>
      <c r="I18" s="111" t="s">
        <v>397</v>
      </c>
      <c r="L18" s="109"/>
    </row>
    <row r="19" spans="2:12" ht="51" customHeight="1" x14ac:dyDescent="0.35">
      <c r="B19" s="117" t="s">
        <v>414</v>
      </c>
      <c r="C19" s="111" t="s">
        <v>415</v>
      </c>
      <c r="D19" s="111" t="s">
        <v>416</v>
      </c>
      <c r="E19" s="112" t="s">
        <v>25</v>
      </c>
      <c r="F19" s="112" t="s">
        <v>26</v>
      </c>
      <c r="G19" s="113" t="s">
        <v>12</v>
      </c>
      <c r="H19" s="114" t="s">
        <v>417</v>
      </c>
      <c r="I19" s="111" t="s">
        <v>397</v>
      </c>
      <c r="L19" s="109"/>
    </row>
    <row r="20" spans="2:12" ht="59.5" customHeight="1" x14ac:dyDescent="0.35">
      <c r="B20" s="110" t="s">
        <v>418</v>
      </c>
      <c r="C20" s="111" t="s">
        <v>419</v>
      </c>
      <c r="D20" s="111" t="s">
        <v>420</v>
      </c>
      <c r="E20" s="112" t="s">
        <v>25</v>
      </c>
      <c r="F20" s="112" t="s">
        <v>17</v>
      </c>
      <c r="G20" s="113" t="s">
        <v>12</v>
      </c>
      <c r="H20" s="114" t="s">
        <v>421</v>
      </c>
      <c r="I20" s="111" t="s">
        <v>397</v>
      </c>
      <c r="L20" s="109"/>
    </row>
    <row r="21" spans="2:12" ht="49.75" customHeight="1" x14ac:dyDescent="0.35">
      <c r="B21" s="118"/>
      <c r="C21" s="119" t="s">
        <v>422</v>
      </c>
      <c r="D21" s="119" t="s">
        <v>423</v>
      </c>
      <c r="E21" s="118" t="s">
        <v>25</v>
      </c>
      <c r="F21" s="118" t="s">
        <v>26</v>
      </c>
      <c r="G21" s="120" t="s">
        <v>12</v>
      </c>
      <c r="H21" s="121" t="s">
        <v>424</v>
      </c>
      <c r="I21" s="121"/>
      <c r="L21" s="109"/>
    </row>
    <row r="22" spans="2:12" ht="31.5" customHeight="1" x14ac:dyDescent="0.35">
      <c r="G22" s="97"/>
      <c r="H22" s="98"/>
      <c r="I22" s="98"/>
    </row>
    <row r="23" spans="2:12" ht="14.25" customHeight="1" x14ac:dyDescent="0.35">
      <c r="G23" s="97"/>
      <c r="H23" s="98"/>
      <c r="I23" s="98"/>
    </row>
    <row r="24" spans="2:12" ht="14.25" customHeight="1" x14ac:dyDescent="0.35">
      <c r="G24" s="97"/>
      <c r="H24" s="98"/>
      <c r="I24" s="98"/>
    </row>
    <row r="25" spans="2:12" ht="14.25" customHeight="1" x14ac:dyDescent="0.35">
      <c r="G25" s="97"/>
      <c r="H25" s="98"/>
      <c r="I25" s="98"/>
    </row>
    <row r="26" spans="2:12" ht="14.25" customHeight="1" x14ac:dyDescent="0.35">
      <c r="G26" s="97"/>
      <c r="H26" s="98"/>
      <c r="I26" s="98"/>
    </row>
    <row r="27" spans="2:12" ht="14.25" customHeight="1" x14ac:dyDescent="0.35">
      <c r="G27" s="97"/>
      <c r="H27" s="98"/>
      <c r="I27" s="98"/>
    </row>
    <row r="28" spans="2:12" ht="14.25" customHeight="1" x14ac:dyDescent="0.35">
      <c r="G28" s="97"/>
      <c r="H28" s="98"/>
      <c r="I28" s="98"/>
    </row>
    <row r="29" spans="2:12" ht="14.25" customHeight="1" x14ac:dyDescent="0.35">
      <c r="G29" s="97"/>
      <c r="H29" s="98"/>
      <c r="I29" s="98"/>
    </row>
    <row r="30" spans="2:12" ht="14.25" customHeight="1" x14ac:dyDescent="0.35">
      <c r="G30" s="97"/>
      <c r="H30" s="98"/>
      <c r="I30" s="98"/>
    </row>
    <row r="31" spans="2:12" ht="14.25" customHeight="1" x14ac:dyDescent="0.35">
      <c r="G31" s="97"/>
      <c r="H31" s="98"/>
      <c r="I31" s="98"/>
    </row>
    <row r="32" spans="2:12" ht="14.25" customHeight="1" x14ac:dyDescent="0.35">
      <c r="G32" s="97"/>
      <c r="H32" s="98"/>
      <c r="I32" s="98"/>
    </row>
    <row r="33" spans="7:9" ht="14.25" customHeight="1" x14ac:dyDescent="0.35">
      <c r="G33" s="97"/>
      <c r="H33" s="98"/>
      <c r="I33" s="98"/>
    </row>
    <row r="34" spans="7:9" ht="14.25" customHeight="1" x14ac:dyDescent="0.35">
      <c r="G34" s="97"/>
      <c r="H34" s="98"/>
      <c r="I34" s="98"/>
    </row>
    <row r="35" spans="7:9" ht="14.25" customHeight="1" x14ac:dyDescent="0.35">
      <c r="G35" s="97"/>
      <c r="H35" s="98"/>
      <c r="I35" s="98"/>
    </row>
    <row r="36" spans="7:9" ht="14.25" customHeight="1" x14ac:dyDescent="0.35">
      <c r="G36" s="97"/>
      <c r="H36" s="98"/>
      <c r="I36" s="98"/>
    </row>
    <row r="37" spans="7:9" ht="14.25" customHeight="1" x14ac:dyDescent="0.35">
      <c r="G37" s="97"/>
      <c r="H37" s="98"/>
      <c r="I37" s="98"/>
    </row>
    <row r="38" spans="7:9" ht="14.25" customHeight="1" x14ac:dyDescent="0.35">
      <c r="G38" s="97"/>
      <c r="H38" s="98"/>
      <c r="I38" s="98"/>
    </row>
    <row r="39" spans="7:9" ht="14.25" customHeight="1" x14ac:dyDescent="0.35">
      <c r="G39" s="97"/>
      <c r="H39" s="98"/>
      <c r="I39" s="98"/>
    </row>
    <row r="40" spans="7:9" ht="14.25" customHeight="1" x14ac:dyDescent="0.35">
      <c r="G40" s="97"/>
      <c r="H40" s="98"/>
      <c r="I40" s="98"/>
    </row>
    <row r="41" spans="7:9" ht="14.25" customHeight="1" x14ac:dyDescent="0.35">
      <c r="G41" s="97"/>
      <c r="H41" s="98"/>
      <c r="I41" s="98"/>
    </row>
    <row r="42" spans="7:9" ht="14.25" customHeight="1" x14ac:dyDescent="0.35">
      <c r="G42" s="97"/>
      <c r="H42" s="98"/>
      <c r="I42" s="98"/>
    </row>
    <row r="43" spans="7:9" ht="14.25" customHeight="1" x14ac:dyDescent="0.35">
      <c r="G43" s="97"/>
      <c r="H43" s="98"/>
      <c r="I43" s="98"/>
    </row>
    <row r="44" spans="7:9" ht="14.25" customHeight="1" x14ac:dyDescent="0.35">
      <c r="G44" s="97"/>
      <c r="H44" s="98"/>
      <c r="I44" s="98"/>
    </row>
    <row r="45" spans="7:9" ht="14.25" customHeight="1" x14ac:dyDescent="0.35">
      <c r="G45" s="97"/>
      <c r="H45" s="98"/>
      <c r="I45" s="98"/>
    </row>
    <row r="46" spans="7:9" ht="14.25" customHeight="1" x14ac:dyDescent="0.35">
      <c r="G46" s="97"/>
      <c r="H46" s="98"/>
      <c r="I46" s="98"/>
    </row>
    <row r="47" spans="7:9" ht="14.25" customHeight="1" x14ac:dyDescent="0.35">
      <c r="G47" s="97"/>
      <c r="H47" s="98"/>
      <c r="I47" s="98"/>
    </row>
    <row r="48" spans="7:9" ht="14.25" customHeight="1" x14ac:dyDescent="0.35">
      <c r="G48" s="97"/>
      <c r="H48" s="98"/>
      <c r="I48" s="98"/>
    </row>
    <row r="49" spans="7:9" ht="14.25" customHeight="1" x14ac:dyDescent="0.35">
      <c r="G49" s="97"/>
      <c r="H49" s="98"/>
      <c r="I49" s="98"/>
    </row>
    <row r="50" spans="7:9" ht="14.25" customHeight="1" x14ac:dyDescent="0.35">
      <c r="G50" s="97"/>
      <c r="H50" s="98"/>
      <c r="I50" s="98"/>
    </row>
    <row r="51" spans="7:9" ht="14.25" customHeight="1" x14ac:dyDescent="0.35">
      <c r="G51" s="97"/>
      <c r="H51" s="98"/>
      <c r="I51" s="98"/>
    </row>
    <row r="52" spans="7:9" ht="14.25" customHeight="1" x14ac:dyDescent="0.35">
      <c r="G52" s="97"/>
      <c r="H52" s="98"/>
      <c r="I52" s="98"/>
    </row>
    <row r="53" spans="7:9" ht="14.25" customHeight="1" x14ac:dyDescent="0.35">
      <c r="G53" s="97"/>
      <c r="H53" s="98"/>
      <c r="I53" s="98"/>
    </row>
    <row r="54" spans="7:9" ht="14.25" customHeight="1" x14ac:dyDescent="0.35">
      <c r="G54" s="97"/>
      <c r="H54" s="98"/>
      <c r="I54" s="98"/>
    </row>
    <row r="55" spans="7:9" ht="14.25" customHeight="1" x14ac:dyDescent="0.35">
      <c r="G55" s="97"/>
      <c r="H55" s="98"/>
      <c r="I55" s="98"/>
    </row>
    <row r="56" spans="7:9" ht="14.25" customHeight="1" x14ac:dyDescent="0.35">
      <c r="G56" s="97"/>
      <c r="H56" s="98"/>
      <c r="I56" s="98"/>
    </row>
    <row r="57" spans="7:9" ht="14.25" customHeight="1" x14ac:dyDescent="0.35">
      <c r="G57" s="97"/>
      <c r="H57" s="98"/>
      <c r="I57" s="98"/>
    </row>
    <row r="58" spans="7:9" ht="14.25" customHeight="1" x14ac:dyDescent="0.35">
      <c r="G58" s="97"/>
      <c r="H58" s="98"/>
      <c r="I58" s="98"/>
    </row>
    <row r="59" spans="7:9" ht="14.25" customHeight="1" x14ac:dyDescent="0.35">
      <c r="G59" s="97"/>
      <c r="H59" s="98"/>
      <c r="I59" s="98"/>
    </row>
    <row r="60" spans="7:9" ht="14.25" customHeight="1" x14ac:dyDescent="0.35">
      <c r="G60" s="97"/>
      <c r="H60" s="98"/>
      <c r="I60" s="98"/>
    </row>
    <row r="61" spans="7:9" ht="14.25" customHeight="1" x14ac:dyDescent="0.35">
      <c r="G61" s="97"/>
      <c r="H61" s="98"/>
      <c r="I61" s="98"/>
    </row>
    <row r="62" spans="7:9" ht="14.25" customHeight="1" x14ac:dyDescent="0.35">
      <c r="G62" s="97"/>
      <c r="H62" s="98"/>
      <c r="I62" s="98"/>
    </row>
    <row r="63" spans="7:9" ht="14.25" customHeight="1" x14ac:dyDescent="0.35">
      <c r="G63" s="97"/>
      <c r="H63" s="98"/>
      <c r="I63" s="98"/>
    </row>
    <row r="64" spans="7:9" ht="14.25" customHeight="1" x14ac:dyDescent="0.35">
      <c r="G64" s="97"/>
      <c r="H64" s="98"/>
      <c r="I64" s="98"/>
    </row>
    <row r="65" spans="7:9" ht="14.25" customHeight="1" x14ac:dyDescent="0.35">
      <c r="G65" s="97"/>
      <c r="H65" s="98"/>
      <c r="I65" s="98"/>
    </row>
    <row r="66" spans="7:9" ht="14.25" customHeight="1" x14ac:dyDescent="0.35">
      <c r="G66" s="97"/>
      <c r="H66" s="98"/>
      <c r="I66" s="98"/>
    </row>
    <row r="67" spans="7:9" ht="14.25" customHeight="1" x14ac:dyDescent="0.35">
      <c r="G67" s="97"/>
      <c r="H67" s="98"/>
      <c r="I67" s="98"/>
    </row>
    <row r="68" spans="7:9" ht="14.25" customHeight="1" x14ac:dyDescent="0.35">
      <c r="G68" s="97"/>
      <c r="H68" s="98"/>
      <c r="I68" s="98"/>
    </row>
    <row r="69" spans="7:9" ht="14.25" customHeight="1" x14ac:dyDescent="0.35">
      <c r="G69" s="97"/>
      <c r="H69" s="98"/>
      <c r="I69" s="98"/>
    </row>
    <row r="70" spans="7:9" ht="14.25" customHeight="1" x14ac:dyDescent="0.35">
      <c r="G70" s="97"/>
      <c r="H70" s="98"/>
      <c r="I70" s="98"/>
    </row>
    <row r="71" spans="7:9" ht="14.25" customHeight="1" x14ac:dyDescent="0.35">
      <c r="G71" s="97"/>
      <c r="H71" s="98"/>
      <c r="I71" s="98"/>
    </row>
    <row r="72" spans="7:9" ht="14.25" customHeight="1" x14ac:dyDescent="0.35">
      <c r="G72" s="97"/>
      <c r="H72" s="98"/>
      <c r="I72" s="98"/>
    </row>
    <row r="73" spans="7:9" ht="14.25" customHeight="1" x14ac:dyDescent="0.35">
      <c r="G73" s="97"/>
      <c r="H73" s="98"/>
      <c r="I73" s="98"/>
    </row>
    <row r="74" spans="7:9" ht="14.25" customHeight="1" x14ac:dyDescent="0.35">
      <c r="G74" s="97"/>
      <c r="H74" s="98"/>
      <c r="I74" s="98"/>
    </row>
    <row r="75" spans="7:9" ht="14.25" customHeight="1" x14ac:dyDescent="0.35">
      <c r="G75" s="97"/>
      <c r="H75" s="98"/>
      <c r="I75" s="98"/>
    </row>
    <row r="76" spans="7:9" ht="14.25" customHeight="1" x14ac:dyDescent="0.35">
      <c r="G76" s="97"/>
      <c r="H76" s="98"/>
      <c r="I76" s="98"/>
    </row>
    <row r="77" spans="7:9" ht="14.25" customHeight="1" x14ac:dyDescent="0.35">
      <c r="G77" s="97"/>
      <c r="H77" s="98"/>
      <c r="I77" s="98"/>
    </row>
    <row r="78" spans="7:9" ht="14.25" customHeight="1" x14ac:dyDescent="0.35">
      <c r="G78" s="97"/>
      <c r="H78" s="98"/>
      <c r="I78" s="98"/>
    </row>
    <row r="79" spans="7:9" ht="14.25" customHeight="1" x14ac:dyDescent="0.35">
      <c r="G79" s="97"/>
      <c r="H79" s="98"/>
      <c r="I79" s="98"/>
    </row>
    <row r="80" spans="7:9" ht="14.25" customHeight="1" x14ac:dyDescent="0.35">
      <c r="G80" s="97"/>
      <c r="H80" s="98"/>
      <c r="I80" s="98"/>
    </row>
    <row r="81" spans="7:9" ht="14.25" customHeight="1" x14ac:dyDescent="0.35">
      <c r="G81" s="97"/>
      <c r="H81" s="98"/>
      <c r="I81" s="98"/>
    </row>
    <row r="82" spans="7:9" ht="14.25" customHeight="1" x14ac:dyDescent="0.35">
      <c r="G82" s="97"/>
      <c r="H82" s="98"/>
      <c r="I82" s="98"/>
    </row>
    <row r="83" spans="7:9" ht="14.25" customHeight="1" x14ac:dyDescent="0.35">
      <c r="G83" s="97"/>
      <c r="H83" s="98"/>
      <c r="I83" s="98"/>
    </row>
    <row r="84" spans="7:9" ht="14.25" customHeight="1" x14ac:dyDescent="0.35">
      <c r="G84" s="97"/>
      <c r="H84" s="98"/>
      <c r="I84" s="98"/>
    </row>
    <row r="85" spans="7:9" ht="14.25" customHeight="1" x14ac:dyDescent="0.35">
      <c r="G85" s="97"/>
      <c r="H85" s="98"/>
      <c r="I85" s="98"/>
    </row>
    <row r="86" spans="7:9" ht="14.25" customHeight="1" x14ac:dyDescent="0.35">
      <c r="G86" s="97"/>
      <c r="H86" s="98"/>
      <c r="I86" s="98"/>
    </row>
    <row r="87" spans="7:9" ht="14.25" customHeight="1" x14ac:dyDescent="0.35">
      <c r="G87" s="97"/>
      <c r="H87" s="98"/>
      <c r="I87" s="98"/>
    </row>
    <row r="88" spans="7:9" ht="14.25" customHeight="1" x14ac:dyDescent="0.35">
      <c r="G88" s="97"/>
      <c r="H88" s="98"/>
      <c r="I88" s="98"/>
    </row>
    <row r="89" spans="7:9" ht="14.25" customHeight="1" x14ac:dyDescent="0.35">
      <c r="G89" s="97"/>
      <c r="H89" s="98"/>
      <c r="I89" s="98"/>
    </row>
    <row r="90" spans="7:9" ht="14.25" customHeight="1" x14ac:dyDescent="0.35">
      <c r="G90" s="97"/>
      <c r="H90" s="98"/>
      <c r="I90" s="98"/>
    </row>
    <row r="91" spans="7:9" ht="14.25" customHeight="1" x14ac:dyDescent="0.35">
      <c r="G91" s="97"/>
      <c r="H91" s="98"/>
      <c r="I91" s="98"/>
    </row>
    <row r="92" spans="7:9" ht="14.25" customHeight="1" x14ac:dyDescent="0.35">
      <c r="G92" s="97"/>
      <c r="H92" s="98"/>
      <c r="I92" s="98"/>
    </row>
    <row r="93" spans="7:9" ht="14.25" customHeight="1" x14ac:dyDescent="0.35">
      <c r="G93" s="97"/>
      <c r="H93" s="98"/>
      <c r="I93" s="98"/>
    </row>
    <row r="94" spans="7:9" ht="14.25" customHeight="1" x14ac:dyDescent="0.35">
      <c r="G94" s="97"/>
      <c r="H94" s="98"/>
      <c r="I94" s="98"/>
    </row>
    <row r="95" spans="7:9" ht="14.25" customHeight="1" x14ac:dyDescent="0.35">
      <c r="G95" s="97"/>
      <c r="H95" s="98"/>
      <c r="I95" s="98"/>
    </row>
    <row r="96" spans="7:9" ht="14.25" customHeight="1" x14ac:dyDescent="0.35">
      <c r="G96" s="97"/>
      <c r="H96" s="98"/>
      <c r="I96" s="98"/>
    </row>
    <row r="97" spans="7:9" ht="14.25" customHeight="1" x14ac:dyDescent="0.35">
      <c r="G97" s="97"/>
      <c r="H97" s="98"/>
      <c r="I97" s="98"/>
    </row>
    <row r="98" spans="7:9" ht="14.25" customHeight="1" x14ac:dyDescent="0.35">
      <c r="G98" s="97"/>
      <c r="H98" s="98"/>
      <c r="I98" s="98"/>
    </row>
    <row r="99" spans="7:9" ht="14.25" customHeight="1" x14ac:dyDescent="0.35">
      <c r="G99" s="97"/>
      <c r="H99" s="98"/>
      <c r="I99" s="98"/>
    </row>
    <row r="100" spans="7:9" ht="14.25" customHeight="1" x14ac:dyDescent="0.35">
      <c r="G100" s="97"/>
      <c r="H100" s="98"/>
      <c r="I100" s="98"/>
    </row>
    <row r="101" spans="7:9" ht="14.25" customHeight="1" x14ac:dyDescent="0.35">
      <c r="G101" s="97"/>
      <c r="H101" s="98"/>
      <c r="I101" s="98"/>
    </row>
    <row r="102" spans="7:9" ht="14.25" customHeight="1" x14ac:dyDescent="0.35">
      <c r="G102" s="97"/>
      <c r="H102" s="98"/>
      <c r="I102" s="98"/>
    </row>
    <row r="103" spans="7:9" ht="14.25" customHeight="1" x14ac:dyDescent="0.35">
      <c r="G103" s="97"/>
      <c r="H103" s="98"/>
      <c r="I103" s="98"/>
    </row>
    <row r="104" spans="7:9" ht="14.25" customHeight="1" x14ac:dyDescent="0.35">
      <c r="G104" s="97"/>
      <c r="H104" s="98"/>
      <c r="I104" s="98"/>
    </row>
    <row r="105" spans="7:9" ht="14.25" customHeight="1" x14ac:dyDescent="0.35">
      <c r="G105" s="97"/>
      <c r="H105" s="98"/>
      <c r="I105" s="98"/>
    </row>
    <row r="106" spans="7:9" ht="14.25" customHeight="1" x14ac:dyDescent="0.35">
      <c r="G106" s="97"/>
      <c r="H106" s="98"/>
      <c r="I106" s="98"/>
    </row>
    <row r="107" spans="7:9" ht="14.25" customHeight="1" x14ac:dyDescent="0.35">
      <c r="G107" s="97"/>
      <c r="H107" s="98"/>
      <c r="I107" s="98"/>
    </row>
    <row r="108" spans="7:9" ht="14.25" customHeight="1" x14ac:dyDescent="0.35">
      <c r="G108" s="97"/>
      <c r="H108" s="98"/>
      <c r="I108" s="98"/>
    </row>
    <row r="109" spans="7:9" ht="14.25" customHeight="1" x14ac:dyDescent="0.35">
      <c r="G109" s="97"/>
      <c r="H109" s="98"/>
      <c r="I109" s="98"/>
    </row>
    <row r="110" spans="7:9" ht="14.25" customHeight="1" x14ac:dyDescent="0.35">
      <c r="G110" s="97"/>
      <c r="H110" s="98"/>
      <c r="I110" s="98"/>
    </row>
    <row r="111" spans="7:9" ht="14.25" customHeight="1" x14ac:dyDescent="0.35">
      <c r="G111" s="97"/>
      <c r="H111" s="98"/>
      <c r="I111" s="98"/>
    </row>
    <row r="112" spans="7:9" ht="14.25" customHeight="1" x14ac:dyDescent="0.35">
      <c r="G112" s="97"/>
      <c r="H112" s="98"/>
      <c r="I112" s="98"/>
    </row>
    <row r="113" spans="7:9" ht="14.25" customHeight="1" x14ac:dyDescent="0.35">
      <c r="G113" s="97"/>
      <c r="H113" s="98"/>
      <c r="I113" s="98"/>
    </row>
    <row r="114" spans="7:9" ht="14.25" customHeight="1" x14ac:dyDescent="0.35">
      <c r="G114" s="97"/>
      <c r="H114" s="98"/>
      <c r="I114" s="98"/>
    </row>
    <row r="115" spans="7:9" ht="14.25" customHeight="1" x14ac:dyDescent="0.35">
      <c r="G115" s="97"/>
      <c r="H115" s="98"/>
      <c r="I115" s="98"/>
    </row>
    <row r="116" spans="7:9" ht="14.25" customHeight="1" x14ac:dyDescent="0.35">
      <c r="G116" s="97"/>
      <c r="H116" s="98"/>
      <c r="I116" s="98"/>
    </row>
    <row r="117" spans="7:9" ht="14.25" customHeight="1" x14ac:dyDescent="0.35">
      <c r="G117" s="97"/>
      <c r="H117" s="98"/>
      <c r="I117" s="98"/>
    </row>
    <row r="118" spans="7:9" ht="14.25" customHeight="1" x14ac:dyDescent="0.35">
      <c r="G118" s="97"/>
      <c r="H118" s="98"/>
      <c r="I118" s="98"/>
    </row>
    <row r="119" spans="7:9" ht="14.25" customHeight="1" x14ac:dyDescent="0.35">
      <c r="G119" s="97"/>
      <c r="H119" s="98"/>
      <c r="I119" s="98"/>
    </row>
    <row r="120" spans="7:9" ht="14.25" customHeight="1" x14ac:dyDescent="0.35">
      <c r="G120" s="97"/>
      <c r="H120" s="98"/>
      <c r="I120" s="98"/>
    </row>
    <row r="121" spans="7:9" ht="14.25" customHeight="1" x14ac:dyDescent="0.35">
      <c r="G121" s="97"/>
      <c r="H121" s="98"/>
      <c r="I121" s="98"/>
    </row>
    <row r="122" spans="7:9" ht="14.25" customHeight="1" x14ac:dyDescent="0.35">
      <c r="G122" s="97"/>
      <c r="H122" s="98"/>
      <c r="I122" s="98"/>
    </row>
    <row r="123" spans="7:9" ht="14.25" customHeight="1" x14ac:dyDescent="0.35">
      <c r="G123" s="97"/>
      <c r="H123" s="98"/>
      <c r="I123" s="98"/>
    </row>
    <row r="124" spans="7:9" ht="14.25" customHeight="1" x14ac:dyDescent="0.35">
      <c r="G124" s="97"/>
      <c r="H124" s="98"/>
      <c r="I124" s="98"/>
    </row>
    <row r="125" spans="7:9" ht="14.25" customHeight="1" x14ac:dyDescent="0.35">
      <c r="G125" s="97"/>
      <c r="H125" s="98"/>
      <c r="I125" s="98"/>
    </row>
    <row r="126" spans="7:9" ht="14.25" customHeight="1" x14ac:dyDescent="0.35">
      <c r="G126" s="97"/>
      <c r="H126" s="98"/>
      <c r="I126" s="98"/>
    </row>
    <row r="127" spans="7:9" ht="14.25" customHeight="1" x14ac:dyDescent="0.35">
      <c r="G127" s="97"/>
      <c r="H127" s="98"/>
      <c r="I127" s="98"/>
    </row>
    <row r="128" spans="7:9" ht="14.25" customHeight="1" x14ac:dyDescent="0.35">
      <c r="G128" s="97"/>
      <c r="H128" s="98"/>
      <c r="I128" s="98"/>
    </row>
    <row r="129" spans="7:9" ht="14.25" customHeight="1" x14ac:dyDescent="0.35">
      <c r="G129" s="97"/>
      <c r="H129" s="98"/>
      <c r="I129" s="98"/>
    </row>
    <row r="130" spans="7:9" ht="14.25" customHeight="1" x14ac:dyDescent="0.35">
      <c r="G130" s="97"/>
      <c r="H130" s="98"/>
      <c r="I130" s="98"/>
    </row>
    <row r="131" spans="7:9" ht="14.25" customHeight="1" x14ac:dyDescent="0.35">
      <c r="G131" s="97"/>
      <c r="H131" s="98"/>
      <c r="I131" s="98"/>
    </row>
    <row r="132" spans="7:9" ht="14.25" customHeight="1" x14ac:dyDescent="0.35">
      <c r="G132" s="97"/>
      <c r="H132" s="98"/>
      <c r="I132" s="98"/>
    </row>
    <row r="133" spans="7:9" ht="14.25" customHeight="1" x14ac:dyDescent="0.35">
      <c r="G133" s="97"/>
      <c r="H133" s="98"/>
      <c r="I133" s="98"/>
    </row>
    <row r="134" spans="7:9" ht="14.25" customHeight="1" x14ac:dyDescent="0.35">
      <c r="G134" s="97"/>
      <c r="H134" s="98"/>
      <c r="I134" s="98"/>
    </row>
    <row r="135" spans="7:9" ht="14.25" customHeight="1" x14ac:dyDescent="0.35">
      <c r="G135" s="97"/>
      <c r="H135" s="98"/>
      <c r="I135" s="98"/>
    </row>
    <row r="136" spans="7:9" ht="14.25" customHeight="1" x14ac:dyDescent="0.35">
      <c r="G136" s="97"/>
      <c r="H136" s="98"/>
      <c r="I136" s="98"/>
    </row>
    <row r="137" spans="7:9" ht="14.25" customHeight="1" x14ac:dyDescent="0.35">
      <c r="G137" s="97"/>
      <c r="H137" s="98"/>
      <c r="I137" s="98"/>
    </row>
    <row r="138" spans="7:9" ht="14.25" customHeight="1" x14ac:dyDescent="0.35">
      <c r="G138" s="97"/>
      <c r="H138" s="98"/>
      <c r="I138" s="98"/>
    </row>
    <row r="139" spans="7:9" ht="14.25" customHeight="1" x14ac:dyDescent="0.35">
      <c r="G139" s="97"/>
      <c r="H139" s="98"/>
      <c r="I139" s="98"/>
    </row>
    <row r="140" spans="7:9" ht="14.25" customHeight="1" x14ac:dyDescent="0.35">
      <c r="G140" s="97"/>
      <c r="H140" s="98"/>
      <c r="I140" s="98"/>
    </row>
    <row r="141" spans="7:9" ht="14.25" customHeight="1" x14ac:dyDescent="0.35">
      <c r="G141" s="97"/>
      <c r="H141" s="98"/>
      <c r="I141" s="98"/>
    </row>
    <row r="142" spans="7:9" ht="14.25" customHeight="1" x14ac:dyDescent="0.35">
      <c r="G142" s="97"/>
      <c r="H142" s="98"/>
      <c r="I142" s="98"/>
    </row>
    <row r="143" spans="7:9" ht="14.25" customHeight="1" x14ac:dyDescent="0.35">
      <c r="G143" s="97"/>
      <c r="H143" s="98"/>
      <c r="I143" s="98"/>
    </row>
    <row r="144" spans="7:9" ht="14.25" customHeight="1" x14ac:dyDescent="0.35">
      <c r="G144" s="97"/>
      <c r="H144" s="98"/>
      <c r="I144" s="98"/>
    </row>
    <row r="145" spans="7:9" ht="14.25" customHeight="1" x14ac:dyDescent="0.35">
      <c r="G145" s="97"/>
      <c r="H145" s="98"/>
      <c r="I145" s="98"/>
    </row>
    <row r="146" spans="7:9" ht="14.25" customHeight="1" x14ac:dyDescent="0.35">
      <c r="G146" s="97"/>
      <c r="H146" s="98"/>
      <c r="I146" s="98"/>
    </row>
    <row r="147" spans="7:9" ht="14.25" customHeight="1" x14ac:dyDescent="0.35">
      <c r="G147" s="97"/>
      <c r="H147" s="98"/>
      <c r="I147" s="98"/>
    </row>
    <row r="148" spans="7:9" ht="14.25" customHeight="1" x14ac:dyDescent="0.35">
      <c r="G148" s="97"/>
      <c r="H148" s="98"/>
      <c r="I148" s="98"/>
    </row>
    <row r="149" spans="7:9" ht="14.25" customHeight="1" x14ac:dyDescent="0.35">
      <c r="G149" s="97"/>
      <c r="H149" s="98"/>
      <c r="I149" s="98"/>
    </row>
    <row r="150" spans="7:9" ht="14.25" customHeight="1" x14ac:dyDescent="0.35">
      <c r="G150" s="97"/>
      <c r="H150" s="98"/>
      <c r="I150" s="98"/>
    </row>
    <row r="151" spans="7:9" ht="14.25" customHeight="1" x14ac:dyDescent="0.35">
      <c r="G151" s="97"/>
      <c r="H151" s="98"/>
      <c r="I151" s="98"/>
    </row>
    <row r="152" spans="7:9" ht="14.25" customHeight="1" x14ac:dyDescent="0.35">
      <c r="G152" s="97"/>
      <c r="H152" s="98"/>
      <c r="I152" s="98"/>
    </row>
    <row r="153" spans="7:9" ht="14.25" customHeight="1" x14ac:dyDescent="0.35">
      <c r="G153" s="97"/>
      <c r="H153" s="98"/>
      <c r="I153" s="98"/>
    </row>
    <row r="154" spans="7:9" ht="14.25" customHeight="1" x14ac:dyDescent="0.35">
      <c r="G154" s="97"/>
      <c r="H154" s="98"/>
      <c r="I154" s="98"/>
    </row>
    <row r="155" spans="7:9" ht="14.25" customHeight="1" x14ac:dyDescent="0.35">
      <c r="G155" s="97"/>
      <c r="H155" s="98"/>
      <c r="I155" s="98"/>
    </row>
    <row r="156" spans="7:9" ht="14.25" customHeight="1" x14ac:dyDescent="0.35">
      <c r="G156" s="97"/>
      <c r="H156" s="98"/>
      <c r="I156" s="98"/>
    </row>
    <row r="157" spans="7:9" ht="14.25" customHeight="1" x14ac:dyDescent="0.35">
      <c r="G157" s="97"/>
      <c r="H157" s="98"/>
      <c r="I157" s="98"/>
    </row>
    <row r="158" spans="7:9" ht="14.25" customHeight="1" x14ac:dyDescent="0.35">
      <c r="G158" s="97"/>
      <c r="H158" s="98"/>
      <c r="I158" s="98"/>
    </row>
    <row r="159" spans="7:9" ht="14.25" customHeight="1" x14ac:dyDescent="0.35">
      <c r="G159" s="97"/>
      <c r="H159" s="98"/>
      <c r="I159" s="98"/>
    </row>
    <row r="160" spans="7:9" ht="14.25" customHeight="1" x14ac:dyDescent="0.35">
      <c r="G160" s="97"/>
      <c r="H160" s="98"/>
      <c r="I160" s="98"/>
    </row>
    <row r="161" spans="7:9" ht="14.25" customHeight="1" x14ac:dyDescent="0.35">
      <c r="G161" s="97"/>
      <c r="H161" s="98"/>
      <c r="I161" s="98"/>
    </row>
    <row r="162" spans="7:9" ht="14.25" customHeight="1" x14ac:dyDescent="0.35">
      <c r="G162" s="97"/>
      <c r="H162" s="98"/>
      <c r="I162" s="98"/>
    </row>
    <row r="163" spans="7:9" ht="14.25" customHeight="1" x14ac:dyDescent="0.35">
      <c r="G163" s="97"/>
      <c r="H163" s="98"/>
      <c r="I163" s="98"/>
    </row>
    <row r="164" spans="7:9" ht="14.25" customHeight="1" x14ac:dyDescent="0.35">
      <c r="G164" s="97"/>
      <c r="H164" s="98"/>
      <c r="I164" s="98"/>
    </row>
    <row r="165" spans="7:9" ht="14.25" customHeight="1" x14ac:dyDescent="0.35">
      <c r="G165" s="97"/>
      <c r="H165" s="98"/>
      <c r="I165" s="98"/>
    </row>
    <row r="166" spans="7:9" ht="14.25" customHeight="1" x14ac:dyDescent="0.35">
      <c r="G166" s="97"/>
      <c r="H166" s="98"/>
      <c r="I166" s="98"/>
    </row>
    <row r="167" spans="7:9" ht="14.25" customHeight="1" x14ac:dyDescent="0.35">
      <c r="G167" s="97"/>
      <c r="H167" s="98"/>
      <c r="I167" s="98"/>
    </row>
    <row r="168" spans="7:9" ht="14.25" customHeight="1" x14ac:dyDescent="0.35">
      <c r="G168" s="97"/>
      <c r="H168" s="98"/>
      <c r="I168" s="98"/>
    </row>
    <row r="169" spans="7:9" ht="14.25" customHeight="1" x14ac:dyDescent="0.35">
      <c r="G169" s="97"/>
      <c r="H169" s="98"/>
      <c r="I169" s="98"/>
    </row>
    <row r="170" spans="7:9" ht="14.25" customHeight="1" x14ac:dyDescent="0.35">
      <c r="G170" s="97"/>
      <c r="H170" s="98"/>
      <c r="I170" s="98"/>
    </row>
    <row r="171" spans="7:9" ht="14.25" customHeight="1" x14ac:dyDescent="0.35">
      <c r="G171" s="97"/>
      <c r="H171" s="98"/>
      <c r="I171" s="98"/>
    </row>
    <row r="172" spans="7:9" ht="14.25" customHeight="1" x14ac:dyDescent="0.35">
      <c r="G172" s="97"/>
      <c r="H172" s="98"/>
      <c r="I172" s="98"/>
    </row>
    <row r="173" spans="7:9" ht="14.25" customHeight="1" x14ac:dyDescent="0.35">
      <c r="G173" s="97"/>
      <c r="H173" s="98"/>
      <c r="I173" s="98"/>
    </row>
    <row r="174" spans="7:9" ht="14.25" customHeight="1" x14ac:dyDescent="0.35">
      <c r="G174" s="97"/>
      <c r="H174" s="98"/>
      <c r="I174" s="98"/>
    </row>
    <row r="175" spans="7:9" ht="14.25" customHeight="1" x14ac:dyDescent="0.35">
      <c r="G175" s="97"/>
      <c r="H175" s="98"/>
      <c r="I175" s="98"/>
    </row>
    <row r="176" spans="7:9" ht="14.25" customHeight="1" x14ac:dyDescent="0.35">
      <c r="G176" s="97"/>
      <c r="H176" s="98"/>
      <c r="I176" s="98"/>
    </row>
    <row r="177" spans="7:9" ht="14.25" customHeight="1" x14ac:dyDescent="0.35">
      <c r="G177" s="97"/>
      <c r="H177" s="98"/>
      <c r="I177" s="98"/>
    </row>
    <row r="178" spans="7:9" ht="14.25" customHeight="1" x14ac:dyDescent="0.35">
      <c r="G178" s="97"/>
      <c r="H178" s="98"/>
      <c r="I178" s="98"/>
    </row>
    <row r="179" spans="7:9" ht="14.25" customHeight="1" x14ac:dyDescent="0.35">
      <c r="G179" s="97"/>
      <c r="H179" s="98"/>
      <c r="I179" s="98"/>
    </row>
    <row r="180" spans="7:9" ht="14.25" customHeight="1" x14ac:dyDescent="0.35">
      <c r="G180" s="97"/>
      <c r="H180" s="98"/>
      <c r="I180" s="98"/>
    </row>
    <row r="181" spans="7:9" ht="14.25" customHeight="1" x14ac:dyDescent="0.35">
      <c r="G181" s="97"/>
      <c r="H181" s="98"/>
      <c r="I181" s="98"/>
    </row>
    <row r="182" spans="7:9" ht="14.25" customHeight="1" x14ac:dyDescent="0.35">
      <c r="G182" s="97"/>
      <c r="H182" s="98"/>
      <c r="I182" s="98"/>
    </row>
    <row r="183" spans="7:9" ht="14.25" customHeight="1" x14ac:dyDescent="0.35">
      <c r="G183" s="97"/>
      <c r="H183" s="98"/>
      <c r="I183" s="98"/>
    </row>
    <row r="184" spans="7:9" ht="14.25" customHeight="1" x14ac:dyDescent="0.35">
      <c r="G184" s="97"/>
      <c r="H184" s="98"/>
      <c r="I184" s="98"/>
    </row>
    <row r="185" spans="7:9" ht="14.25" customHeight="1" x14ac:dyDescent="0.35">
      <c r="G185" s="97"/>
      <c r="H185" s="98"/>
      <c r="I185" s="98"/>
    </row>
    <row r="186" spans="7:9" ht="14.25" customHeight="1" x14ac:dyDescent="0.35">
      <c r="G186" s="97"/>
      <c r="H186" s="98"/>
      <c r="I186" s="98"/>
    </row>
    <row r="187" spans="7:9" ht="14.25" customHeight="1" x14ac:dyDescent="0.35">
      <c r="G187" s="97"/>
      <c r="H187" s="98"/>
      <c r="I187" s="98"/>
    </row>
    <row r="188" spans="7:9" ht="14.25" customHeight="1" x14ac:dyDescent="0.35">
      <c r="G188" s="97"/>
      <c r="H188" s="98"/>
      <c r="I188" s="98"/>
    </row>
    <row r="189" spans="7:9" ht="14.25" customHeight="1" x14ac:dyDescent="0.35">
      <c r="G189" s="97"/>
      <c r="H189" s="98"/>
      <c r="I189" s="98"/>
    </row>
    <row r="190" spans="7:9" ht="14.25" customHeight="1" x14ac:dyDescent="0.35">
      <c r="G190" s="97"/>
      <c r="H190" s="98"/>
      <c r="I190" s="98"/>
    </row>
    <row r="191" spans="7:9" ht="14.25" customHeight="1" x14ac:dyDescent="0.35">
      <c r="G191" s="97"/>
      <c r="H191" s="98"/>
      <c r="I191" s="98"/>
    </row>
    <row r="192" spans="7:9" ht="14.25" customHeight="1" x14ac:dyDescent="0.35">
      <c r="G192" s="97"/>
      <c r="H192" s="98"/>
      <c r="I192" s="98"/>
    </row>
    <row r="193" spans="7:9" ht="14.25" customHeight="1" x14ac:dyDescent="0.35">
      <c r="G193" s="97"/>
      <c r="H193" s="98"/>
      <c r="I193" s="98"/>
    </row>
    <row r="194" spans="7:9" ht="14.25" customHeight="1" x14ac:dyDescent="0.35">
      <c r="G194" s="97"/>
      <c r="H194" s="98"/>
      <c r="I194" s="98"/>
    </row>
    <row r="195" spans="7:9" ht="14.25" customHeight="1" x14ac:dyDescent="0.35">
      <c r="G195" s="97"/>
      <c r="H195" s="98"/>
      <c r="I195" s="98"/>
    </row>
    <row r="196" spans="7:9" ht="14.25" customHeight="1" x14ac:dyDescent="0.35">
      <c r="G196" s="97"/>
      <c r="H196" s="98"/>
      <c r="I196" s="98"/>
    </row>
    <row r="197" spans="7:9" ht="14.25" customHeight="1" x14ac:dyDescent="0.35">
      <c r="G197" s="97"/>
      <c r="H197" s="98"/>
      <c r="I197" s="98"/>
    </row>
    <row r="198" spans="7:9" ht="14.25" customHeight="1" x14ac:dyDescent="0.35">
      <c r="G198" s="97"/>
      <c r="H198" s="98"/>
      <c r="I198" s="98"/>
    </row>
    <row r="199" spans="7:9" ht="14.25" customHeight="1" x14ac:dyDescent="0.35">
      <c r="G199" s="97"/>
      <c r="H199" s="98"/>
      <c r="I199" s="98"/>
    </row>
    <row r="200" spans="7:9" ht="14.25" customHeight="1" x14ac:dyDescent="0.35">
      <c r="G200" s="97"/>
      <c r="H200" s="98"/>
      <c r="I200" s="98"/>
    </row>
    <row r="201" spans="7:9" ht="14.25" customHeight="1" x14ac:dyDescent="0.35">
      <c r="G201" s="97"/>
      <c r="H201" s="98"/>
      <c r="I201" s="98"/>
    </row>
    <row r="202" spans="7:9" ht="14.25" customHeight="1" x14ac:dyDescent="0.35">
      <c r="G202" s="97"/>
      <c r="H202" s="98"/>
      <c r="I202" s="98"/>
    </row>
    <row r="203" spans="7:9" ht="14.25" customHeight="1" x14ac:dyDescent="0.35">
      <c r="G203" s="97"/>
      <c r="H203" s="98"/>
      <c r="I203" s="98"/>
    </row>
    <row r="204" spans="7:9" ht="14.25" customHeight="1" x14ac:dyDescent="0.35">
      <c r="G204" s="97"/>
      <c r="H204" s="98"/>
      <c r="I204" s="98"/>
    </row>
    <row r="205" spans="7:9" ht="14.25" customHeight="1" x14ac:dyDescent="0.35">
      <c r="G205" s="97"/>
      <c r="H205" s="98"/>
      <c r="I205" s="98"/>
    </row>
    <row r="206" spans="7:9" ht="14.25" customHeight="1" x14ac:dyDescent="0.35">
      <c r="G206" s="97"/>
      <c r="H206" s="98"/>
      <c r="I206" s="98"/>
    </row>
    <row r="207" spans="7:9" ht="14.25" customHeight="1" x14ac:dyDescent="0.35">
      <c r="G207" s="97"/>
      <c r="H207" s="98"/>
      <c r="I207" s="98"/>
    </row>
    <row r="208" spans="7:9" ht="14.25" customHeight="1" x14ac:dyDescent="0.35">
      <c r="G208" s="97"/>
      <c r="H208" s="98"/>
      <c r="I208" s="98"/>
    </row>
    <row r="209" spans="7:9" ht="14.25" customHeight="1" x14ac:dyDescent="0.35">
      <c r="G209" s="97"/>
      <c r="H209" s="98"/>
      <c r="I209" s="98"/>
    </row>
    <row r="210" spans="7:9" ht="14.25" customHeight="1" x14ac:dyDescent="0.35">
      <c r="G210" s="97"/>
      <c r="H210" s="98"/>
      <c r="I210" s="98"/>
    </row>
    <row r="211" spans="7:9" ht="14.25" customHeight="1" x14ac:dyDescent="0.35">
      <c r="G211" s="97"/>
      <c r="H211" s="98"/>
      <c r="I211" s="98"/>
    </row>
    <row r="212" spans="7:9" ht="14.25" customHeight="1" x14ac:dyDescent="0.35">
      <c r="G212" s="97"/>
      <c r="H212" s="98"/>
      <c r="I212" s="98"/>
    </row>
    <row r="213" spans="7:9" ht="14.25" customHeight="1" x14ac:dyDescent="0.35">
      <c r="G213" s="97"/>
      <c r="H213" s="98"/>
      <c r="I213" s="98"/>
    </row>
    <row r="214" spans="7:9" ht="14.25" customHeight="1" x14ac:dyDescent="0.35">
      <c r="G214" s="97"/>
      <c r="H214" s="98"/>
      <c r="I214" s="98"/>
    </row>
    <row r="215" spans="7:9" ht="14.25" customHeight="1" x14ac:dyDescent="0.35">
      <c r="G215" s="97"/>
      <c r="H215" s="98"/>
      <c r="I215" s="98"/>
    </row>
    <row r="216" spans="7:9" ht="14.25" customHeight="1" x14ac:dyDescent="0.35">
      <c r="G216" s="97"/>
      <c r="H216" s="98"/>
      <c r="I216" s="98"/>
    </row>
    <row r="217" spans="7:9" ht="14.25" customHeight="1" x14ac:dyDescent="0.35">
      <c r="G217" s="97"/>
      <c r="H217" s="98"/>
      <c r="I217" s="98"/>
    </row>
    <row r="218" spans="7:9" ht="14.25" customHeight="1" x14ac:dyDescent="0.35">
      <c r="G218" s="97"/>
      <c r="H218" s="98"/>
      <c r="I218" s="98"/>
    </row>
    <row r="219" spans="7:9" ht="14.25" customHeight="1" x14ac:dyDescent="0.35">
      <c r="G219" s="97"/>
      <c r="H219" s="98"/>
      <c r="I219" s="98"/>
    </row>
    <row r="220" spans="7:9" ht="14.25" customHeight="1" x14ac:dyDescent="0.35">
      <c r="G220" s="97"/>
      <c r="H220" s="98"/>
      <c r="I220" s="98"/>
    </row>
    <row r="221" spans="7:9" ht="14.25" customHeight="1" x14ac:dyDescent="0.35">
      <c r="G221" s="97"/>
      <c r="H221" s="98"/>
      <c r="I221" s="98"/>
    </row>
    <row r="222" spans="7:9" ht="14.25" customHeight="1" x14ac:dyDescent="0.35">
      <c r="G222" s="97"/>
      <c r="H222" s="98"/>
      <c r="I222" s="98"/>
    </row>
    <row r="223" spans="7:9" ht="14.25" customHeight="1" x14ac:dyDescent="0.35">
      <c r="G223" s="97"/>
      <c r="H223" s="98"/>
      <c r="I223" s="98"/>
    </row>
    <row r="224" spans="7:9" ht="14.25" customHeight="1" x14ac:dyDescent="0.35">
      <c r="G224" s="97"/>
      <c r="H224" s="98"/>
      <c r="I224" s="98"/>
    </row>
    <row r="225" spans="7:9" ht="14.25" customHeight="1" x14ac:dyDescent="0.35">
      <c r="G225" s="97"/>
      <c r="H225" s="98"/>
      <c r="I225" s="98"/>
    </row>
    <row r="226" spans="7:9" ht="14.25" customHeight="1" x14ac:dyDescent="0.35">
      <c r="G226" s="97"/>
      <c r="H226" s="98"/>
      <c r="I226" s="98"/>
    </row>
    <row r="227" spans="7:9" ht="14.25" customHeight="1" x14ac:dyDescent="0.35">
      <c r="G227" s="97"/>
      <c r="H227" s="98"/>
      <c r="I227" s="98"/>
    </row>
    <row r="228" spans="7:9" ht="14.25" customHeight="1" x14ac:dyDescent="0.35">
      <c r="G228" s="97"/>
      <c r="H228" s="98"/>
      <c r="I228" s="98"/>
    </row>
    <row r="229" spans="7:9" ht="14.25" customHeight="1" x14ac:dyDescent="0.35">
      <c r="G229" s="97"/>
      <c r="H229" s="98"/>
      <c r="I229" s="98"/>
    </row>
    <row r="230" spans="7:9" ht="14.25" customHeight="1" x14ac:dyDescent="0.35">
      <c r="G230" s="97"/>
      <c r="H230" s="98"/>
      <c r="I230" s="98"/>
    </row>
    <row r="231" spans="7:9" ht="14.25" customHeight="1" x14ac:dyDescent="0.35">
      <c r="G231" s="97"/>
      <c r="H231" s="98"/>
      <c r="I231" s="98"/>
    </row>
    <row r="232" spans="7:9" ht="14.25" customHeight="1" x14ac:dyDescent="0.35">
      <c r="G232" s="97"/>
      <c r="H232" s="98"/>
      <c r="I232" s="98"/>
    </row>
    <row r="233" spans="7:9" ht="14.25" customHeight="1" x14ac:dyDescent="0.35">
      <c r="G233" s="97"/>
      <c r="H233" s="98"/>
      <c r="I233" s="98"/>
    </row>
    <row r="234" spans="7:9" ht="14.25" customHeight="1" x14ac:dyDescent="0.35">
      <c r="G234" s="97"/>
      <c r="H234" s="98"/>
      <c r="I234" s="98"/>
    </row>
    <row r="235" spans="7:9" ht="14.25" customHeight="1" x14ac:dyDescent="0.35">
      <c r="G235" s="97"/>
      <c r="H235" s="98"/>
      <c r="I235" s="98"/>
    </row>
    <row r="236" spans="7:9" ht="14.25" customHeight="1" x14ac:dyDescent="0.35">
      <c r="G236" s="97"/>
      <c r="H236" s="98"/>
      <c r="I236" s="98"/>
    </row>
    <row r="237" spans="7:9" ht="14.25" customHeight="1" x14ac:dyDescent="0.35">
      <c r="G237" s="97"/>
      <c r="H237" s="98"/>
      <c r="I237" s="98"/>
    </row>
    <row r="238" spans="7:9" ht="14.25" customHeight="1" x14ac:dyDescent="0.35">
      <c r="G238" s="97"/>
      <c r="H238" s="98"/>
      <c r="I238" s="98"/>
    </row>
    <row r="239" spans="7:9" ht="14.25" customHeight="1" x14ac:dyDescent="0.35">
      <c r="G239" s="97"/>
      <c r="H239" s="98"/>
      <c r="I239" s="98"/>
    </row>
    <row r="240" spans="7:9" ht="14.25" customHeight="1" x14ac:dyDescent="0.35">
      <c r="G240" s="97"/>
      <c r="H240" s="98"/>
      <c r="I240" s="98"/>
    </row>
    <row r="241" spans="7:9" ht="14.25" customHeight="1" x14ac:dyDescent="0.35">
      <c r="G241" s="97"/>
      <c r="H241" s="98"/>
      <c r="I241" s="98"/>
    </row>
    <row r="242" spans="7:9" ht="14.25" customHeight="1" x14ac:dyDescent="0.35">
      <c r="G242" s="97"/>
      <c r="H242" s="98"/>
      <c r="I242" s="98"/>
    </row>
    <row r="243" spans="7:9" ht="14.25" customHeight="1" x14ac:dyDescent="0.35">
      <c r="G243" s="97"/>
      <c r="H243" s="98"/>
      <c r="I243" s="98"/>
    </row>
    <row r="244" spans="7:9" ht="14.25" customHeight="1" x14ac:dyDescent="0.35">
      <c r="G244" s="97"/>
      <c r="H244" s="98"/>
      <c r="I244" s="98"/>
    </row>
    <row r="245" spans="7:9" ht="14.25" customHeight="1" x14ac:dyDescent="0.35">
      <c r="G245" s="97"/>
      <c r="H245" s="98"/>
      <c r="I245" s="98"/>
    </row>
    <row r="246" spans="7:9" ht="14.25" customHeight="1" x14ac:dyDescent="0.35">
      <c r="G246" s="97"/>
      <c r="H246" s="98"/>
      <c r="I246" s="98"/>
    </row>
    <row r="247" spans="7:9" ht="14.25" customHeight="1" x14ac:dyDescent="0.35">
      <c r="G247" s="97"/>
      <c r="H247" s="98"/>
      <c r="I247" s="98"/>
    </row>
    <row r="248" spans="7:9" ht="14.25" customHeight="1" x14ac:dyDescent="0.35">
      <c r="G248" s="97"/>
      <c r="H248" s="98"/>
      <c r="I248" s="98"/>
    </row>
    <row r="249" spans="7:9" ht="14.25" customHeight="1" x14ac:dyDescent="0.35">
      <c r="G249" s="97"/>
      <c r="H249" s="98"/>
      <c r="I249" s="98"/>
    </row>
    <row r="250" spans="7:9" ht="14.25" customHeight="1" x14ac:dyDescent="0.35">
      <c r="G250" s="97"/>
      <c r="H250" s="98"/>
      <c r="I250" s="98"/>
    </row>
    <row r="251" spans="7:9" ht="14.25" customHeight="1" x14ac:dyDescent="0.35">
      <c r="G251" s="97"/>
      <c r="H251" s="98"/>
      <c r="I251" s="98"/>
    </row>
    <row r="252" spans="7:9" ht="14.25" customHeight="1" x14ac:dyDescent="0.35">
      <c r="G252" s="97"/>
      <c r="H252" s="98"/>
      <c r="I252" s="98"/>
    </row>
    <row r="253" spans="7:9" ht="14.25" customHeight="1" x14ac:dyDescent="0.35">
      <c r="G253" s="97"/>
      <c r="H253" s="98"/>
      <c r="I253" s="98"/>
    </row>
    <row r="254" spans="7:9" ht="14.25" customHeight="1" x14ac:dyDescent="0.35">
      <c r="G254" s="97"/>
      <c r="H254" s="98"/>
      <c r="I254" s="98"/>
    </row>
    <row r="255" spans="7:9" ht="14.25" customHeight="1" x14ac:dyDescent="0.35">
      <c r="G255" s="97"/>
      <c r="H255" s="98"/>
      <c r="I255" s="98"/>
    </row>
    <row r="256" spans="7:9" ht="14.25" customHeight="1" x14ac:dyDescent="0.35">
      <c r="G256" s="97"/>
      <c r="H256" s="98"/>
      <c r="I256" s="98"/>
    </row>
    <row r="257" spans="7:9" ht="14.25" customHeight="1" x14ac:dyDescent="0.35">
      <c r="G257" s="97"/>
      <c r="H257" s="98"/>
      <c r="I257" s="98"/>
    </row>
    <row r="258" spans="7:9" ht="14.25" customHeight="1" x14ac:dyDescent="0.35">
      <c r="G258" s="97"/>
      <c r="H258" s="98"/>
      <c r="I258" s="98"/>
    </row>
    <row r="259" spans="7:9" ht="14.25" customHeight="1" x14ac:dyDescent="0.35">
      <c r="G259" s="97"/>
      <c r="H259" s="98"/>
      <c r="I259" s="98"/>
    </row>
    <row r="260" spans="7:9" ht="14.25" customHeight="1" x14ac:dyDescent="0.35">
      <c r="G260" s="97"/>
      <c r="H260" s="98"/>
      <c r="I260" s="98"/>
    </row>
    <row r="261" spans="7:9" ht="14.25" customHeight="1" x14ac:dyDescent="0.35">
      <c r="G261" s="97"/>
      <c r="H261" s="98"/>
      <c r="I261" s="98"/>
    </row>
    <row r="262" spans="7:9" ht="14.25" customHeight="1" x14ac:dyDescent="0.35">
      <c r="G262" s="97"/>
      <c r="H262" s="98"/>
      <c r="I262" s="98"/>
    </row>
    <row r="263" spans="7:9" ht="14.25" customHeight="1" x14ac:dyDescent="0.35">
      <c r="G263" s="97"/>
      <c r="H263" s="98"/>
      <c r="I263" s="98"/>
    </row>
    <row r="264" spans="7:9" ht="14.25" customHeight="1" x14ac:dyDescent="0.35">
      <c r="G264" s="97"/>
      <c r="H264" s="98"/>
      <c r="I264" s="98"/>
    </row>
    <row r="265" spans="7:9" ht="14.25" customHeight="1" x14ac:dyDescent="0.35">
      <c r="G265" s="97"/>
      <c r="H265" s="98"/>
      <c r="I265" s="98"/>
    </row>
    <row r="266" spans="7:9" ht="14.25" customHeight="1" x14ac:dyDescent="0.35">
      <c r="G266" s="97"/>
      <c r="H266" s="98"/>
      <c r="I266" s="98"/>
    </row>
    <row r="267" spans="7:9" ht="14.25" customHeight="1" x14ac:dyDescent="0.35">
      <c r="G267" s="97"/>
      <c r="H267" s="98"/>
      <c r="I267" s="98"/>
    </row>
    <row r="268" spans="7:9" ht="14.25" customHeight="1" x14ac:dyDescent="0.35">
      <c r="G268" s="97"/>
      <c r="H268" s="98"/>
      <c r="I268" s="98"/>
    </row>
    <row r="269" spans="7:9" ht="14.25" customHeight="1" x14ac:dyDescent="0.35">
      <c r="G269" s="97"/>
      <c r="H269" s="98"/>
      <c r="I269" s="98"/>
    </row>
    <row r="270" spans="7:9" ht="14.25" customHeight="1" x14ac:dyDescent="0.35">
      <c r="G270" s="97"/>
      <c r="H270" s="98"/>
      <c r="I270" s="98"/>
    </row>
    <row r="271" spans="7:9" ht="14.25" customHeight="1" x14ac:dyDescent="0.35">
      <c r="G271" s="97"/>
      <c r="H271" s="98"/>
      <c r="I271" s="98"/>
    </row>
    <row r="272" spans="7:9" ht="14.25" customHeight="1" x14ac:dyDescent="0.35">
      <c r="G272" s="97"/>
      <c r="H272" s="98"/>
      <c r="I272" s="98"/>
    </row>
    <row r="273" spans="7:9" ht="14.25" customHeight="1" x14ac:dyDescent="0.35">
      <c r="G273" s="97"/>
      <c r="H273" s="98"/>
      <c r="I273" s="98"/>
    </row>
    <row r="274" spans="7:9" ht="14.25" customHeight="1" x14ac:dyDescent="0.35">
      <c r="G274" s="97"/>
      <c r="H274" s="98"/>
      <c r="I274" s="98"/>
    </row>
    <row r="275" spans="7:9" ht="14.25" customHeight="1" x14ac:dyDescent="0.35">
      <c r="G275" s="97"/>
      <c r="H275" s="98"/>
      <c r="I275" s="98"/>
    </row>
    <row r="276" spans="7:9" ht="14.25" customHeight="1" x14ac:dyDescent="0.35">
      <c r="G276" s="97"/>
      <c r="H276" s="98"/>
      <c r="I276" s="98"/>
    </row>
    <row r="277" spans="7:9" ht="14.25" customHeight="1" x14ac:dyDescent="0.35">
      <c r="G277" s="97"/>
      <c r="H277" s="98"/>
      <c r="I277" s="98"/>
    </row>
    <row r="278" spans="7:9" ht="14.25" customHeight="1" x14ac:dyDescent="0.35">
      <c r="G278" s="97"/>
      <c r="H278" s="98"/>
      <c r="I278" s="98"/>
    </row>
    <row r="279" spans="7:9" ht="14.25" customHeight="1" x14ac:dyDescent="0.35">
      <c r="G279" s="97"/>
      <c r="H279" s="98"/>
      <c r="I279" s="98"/>
    </row>
    <row r="280" spans="7:9" ht="14.25" customHeight="1" x14ac:dyDescent="0.35">
      <c r="G280" s="97"/>
      <c r="H280" s="98"/>
      <c r="I280" s="98"/>
    </row>
    <row r="281" spans="7:9" ht="14.25" customHeight="1" x14ac:dyDescent="0.35">
      <c r="G281" s="97"/>
      <c r="H281" s="98"/>
      <c r="I281" s="98"/>
    </row>
    <row r="282" spans="7:9" ht="14.25" customHeight="1" x14ac:dyDescent="0.35">
      <c r="G282" s="97"/>
      <c r="H282" s="98"/>
      <c r="I282" s="98"/>
    </row>
    <row r="283" spans="7:9" ht="14.25" customHeight="1" x14ac:dyDescent="0.35">
      <c r="G283" s="97"/>
      <c r="H283" s="98"/>
      <c r="I283" s="98"/>
    </row>
    <row r="284" spans="7:9" ht="14.25" customHeight="1" x14ac:dyDescent="0.35">
      <c r="G284" s="97"/>
      <c r="H284" s="98"/>
      <c r="I284" s="98"/>
    </row>
    <row r="285" spans="7:9" ht="14.25" customHeight="1" x14ac:dyDescent="0.35">
      <c r="G285" s="97"/>
      <c r="H285" s="98"/>
      <c r="I285" s="98"/>
    </row>
    <row r="286" spans="7:9" ht="14.25" customHeight="1" x14ac:dyDescent="0.35">
      <c r="G286" s="97"/>
      <c r="H286" s="98"/>
      <c r="I286" s="98"/>
    </row>
    <row r="287" spans="7:9" ht="14.25" customHeight="1" x14ac:dyDescent="0.35">
      <c r="G287" s="97"/>
      <c r="H287" s="98"/>
      <c r="I287" s="98"/>
    </row>
    <row r="288" spans="7:9" ht="14.25" customHeight="1" x14ac:dyDescent="0.35">
      <c r="G288" s="97"/>
      <c r="H288" s="98"/>
      <c r="I288" s="98"/>
    </row>
    <row r="289" spans="7:9" ht="14.25" customHeight="1" x14ac:dyDescent="0.35">
      <c r="G289" s="97"/>
      <c r="H289" s="98"/>
      <c r="I289" s="98"/>
    </row>
    <row r="290" spans="7:9" ht="14.25" customHeight="1" x14ac:dyDescent="0.35">
      <c r="G290" s="97"/>
      <c r="H290" s="98"/>
      <c r="I290" s="98"/>
    </row>
    <row r="291" spans="7:9" ht="14.25" customHeight="1" x14ac:dyDescent="0.35">
      <c r="G291" s="97"/>
      <c r="H291" s="98"/>
      <c r="I291" s="98"/>
    </row>
    <row r="292" spans="7:9" ht="14.25" customHeight="1" x14ac:dyDescent="0.35">
      <c r="G292" s="97"/>
      <c r="H292" s="98"/>
      <c r="I292" s="98"/>
    </row>
    <row r="293" spans="7:9" ht="14.25" customHeight="1" x14ac:dyDescent="0.35">
      <c r="G293" s="97"/>
      <c r="H293" s="98"/>
      <c r="I293" s="98"/>
    </row>
    <row r="294" spans="7:9" ht="14.25" customHeight="1" x14ac:dyDescent="0.35">
      <c r="G294" s="97"/>
      <c r="H294" s="98"/>
      <c r="I294" s="98"/>
    </row>
    <row r="295" spans="7:9" ht="14.25" customHeight="1" x14ac:dyDescent="0.35">
      <c r="G295" s="97"/>
      <c r="H295" s="98"/>
      <c r="I295" s="98"/>
    </row>
    <row r="296" spans="7:9" ht="14.25" customHeight="1" x14ac:dyDescent="0.35">
      <c r="G296" s="97"/>
      <c r="H296" s="98"/>
      <c r="I296" s="98"/>
    </row>
    <row r="297" spans="7:9" ht="14.25" customHeight="1" x14ac:dyDescent="0.35">
      <c r="G297" s="97"/>
      <c r="H297" s="98"/>
      <c r="I297" s="98"/>
    </row>
    <row r="298" spans="7:9" ht="14.25" customHeight="1" x14ac:dyDescent="0.35">
      <c r="G298" s="97"/>
      <c r="H298" s="98"/>
      <c r="I298" s="98"/>
    </row>
    <row r="299" spans="7:9" ht="14.25" customHeight="1" x14ac:dyDescent="0.35">
      <c r="G299" s="97"/>
      <c r="H299" s="98"/>
      <c r="I299" s="98"/>
    </row>
    <row r="300" spans="7:9" ht="14.25" customHeight="1" x14ac:dyDescent="0.35">
      <c r="G300" s="97"/>
      <c r="H300" s="98"/>
      <c r="I300" s="98"/>
    </row>
    <row r="301" spans="7:9" ht="14.25" customHeight="1" x14ac:dyDescent="0.35">
      <c r="G301" s="97"/>
      <c r="H301" s="98"/>
      <c r="I301" s="98"/>
    </row>
    <row r="302" spans="7:9" ht="14.25" customHeight="1" x14ac:dyDescent="0.35">
      <c r="G302" s="97"/>
      <c r="H302" s="98"/>
      <c r="I302" s="98"/>
    </row>
    <row r="303" spans="7:9" ht="14.25" customHeight="1" x14ac:dyDescent="0.35">
      <c r="G303" s="97"/>
      <c r="H303" s="98"/>
      <c r="I303" s="98"/>
    </row>
    <row r="304" spans="7:9" ht="14.25" customHeight="1" x14ac:dyDescent="0.35">
      <c r="G304" s="97"/>
      <c r="H304" s="98"/>
      <c r="I304" s="98"/>
    </row>
    <row r="305" spans="7:9" ht="14.25" customHeight="1" x14ac:dyDescent="0.35">
      <c r="G305" s="97"/>
      <c r="H305" s="98"/>
      <c r="I305" s="98"/>
    </row>
    <row r="306" spans="7:9" ht="14.25" customHeight="1" x14ac:dyDescent="0.35">
      <c r="G306" s="97"/>
      <c r="H306" s="98"/>
      <c r="I306" s="98"/>
    </row>
    <row r="307" spans="7:9" ht="14.25" customHeight="1" x14ac:dyDescent="0.35">
      <c r="G307" s="97"/>
      <c r="H307" s="98"/>
      <c r="I307" s="98"/>
    </row>
    <row r="308" spans="7:9" ht="14.25" customHeight="1" x14ac:dyDescent="0.35">
      <c r="G308" s="97"/>
      <c r="H308" s="98"/>
      <c r="I308" s="98"/>
    </row>
    <row r="309" spans="7:9" ht="14.25" customHeight="1" x14ac:dyDescent="0.35">
      <c r="G309" s="97"/>
      <c r="H309" s="98"/>
      <c r="I309" s="98"/>
    </row>
    <row r="310" spans="7:9" ht="14.25" customHeight="1" x14ac:dyDescent="0.35">
      <c r="G310" s="97"/>
      <c r="H310" s="98"/>
      <c r="I310" s="98"/>
    </row>
    <row r="311" spans="7:9" ht="14.25" customHeight="1" x14ac:dyDescent="0.35">
      <c r="G311" s="97"/>
      <c r="H311" s="98"/>
      <c r="I311" s="98"/>
    </row>
    <row r="312" spans="7:9" ht="14.25" customHeight="1" x14ac:dyDescent="0.35">
      <c r="G312" s="97"/>
      <c r="H312" s="98"/>
      <c r="I312" s="98"/>
    </row>
    <row r="313" spans="7:9" ht="14.25" customHeight="1" x14ac:dyDescent="0.35">
      <c r="G313" s="97"/>
      <c r="H313" s="98"/>
      <c r="I313" s="98"/>
    </row>
    <row r="314" spans="7:9" ht="14.25" customHeight="1" x14ac:dyDescent="0.35">
      <c r="G314" s="97"/>
      <c r="H314" s="98"/>
      <c r="I314" s="98"/>
    </row>
    <row r="315" spans="7:9" ht="14.25" customHeight="1" x14ac:dyDescent="0.35">
      <c r="G315" s="97"/>
      <c r="H315" s="98"/>
      <c r="I315" s="98"/>
    </row>
    <row r="316" spans="7:9" ht="14.25" customHeight="1" x14ac:dyDescent="0.35">
      <c r="G316" s="97"/>
      <c r="H316" s="98"/>
      <c r="I316" s="98"/>
    </row>
    <row r="317" spans="7:9" ht="14.25" customHeight="1" x14ac:dyDescent="0.35">
      <c r="G317" s="97"/>
      <c r="H317" s="98"/>
      <c r="I317" s="98"/>
    </row>
    <row r="318" spans="7:9" ht="14.25" customHeight="1" x14ac:dyDescent="0.35">
      <c r="G318" s="97"/>
      <c r="H318" s="98"/>
      <c r="I318" s="98"/>
    </row>
    <row r="319" spans="7:9" ht="14.25" customHeight="1" x14ac:dyDescent="0.35">
      <c r="G319" s="97"/>
      <c r="H319" s="98"/>
      <c r="I319" s="98"/>
    </row>
    <row r="320" spans="7:9" ht="14.25" customHeight="1" x14ac:dyDescent="0.35">
      <c r="G320" s="97"/>
      <c r="H320" s="98"/>
      <c r="I320" s="98"/>
    </row>
    <row r="321" spans="7:9" ht="14.25" customHeight="1" x14ac:dyDescent="0.35">
      <c r="G321" s="97"/>
      <c r="H321" s="98"/>
      <c r="I321" s="98"/>
    </row>
    <row r="322" spans="7:9" ht="14.25" customHeight="1" x14ac:dyDescent="0.35">
      <c r="G322" s="97"/>
      <c r="H322" s="98"/>
      <c r="I322" s="98"/>
    </row>
    <row r="323" spans="7:9" ht="14.25" customHeight="1" x14ac:dyDescent="0.35">
      <c r="G323" s="97"/>
      <c r="H323" s="98"/>
      <c r="I323" s="98"/>
    </row>
    <row r="324" spans="7:9" ht="14.25" customHeight="1" x14ac:dyDescent="0.35">
      <c r="G324" s="97"/>
      <c r="H324" s="98"/>
      <c r="I324" s="98"/>
    </row>
    <row r="325" spans="7:9" ht="14.25" customHeight="1" x14ac:dyDescent="0.35">
      <c r="G325" s="97"/>
      <c r="H325" s="98"/>
      <c r="I325" s="98"/>
    </row>
    <row r="326" spans="7:9" ht="14.25" customHeight="1" x14ac:dyDescent="0.35">
      <c r="G326" s="97"/>
      <c r="H326" s="98"/>
      <c r="I326" s="98"/>
    </row>
    <row r="327" spans="7:9" ht="14.25" customHeight="1" x14ac:dyDescent="0.35">
      <c r="G327" s="97"/>
      <c r="H327" s="98"/>
      <c r="I327" s="98"/>
    </row>
    <row r="328" spans="7:9" ht="14.25" customHeight="1" x14ac:dyDescent="0.35">
      <c r="G328" s="97"/>
      <c r="H328" s="98"/>
      <c r="I328" s="98"/>
    </row>
    <row r="329" spans="7:9" ht="14.25" customHeight="1" x14ac:dyDescent="0.35">
      <c r="G329" s="97"/>
      <c r="H329" s="98"/>
      <c r="I329" s="98"/>
    </row>
    <row r="330" spans="7:9" ht="14.25" customHeight="1" x14ac:dyDescent="0.35">
      <c r="G330" s="97"/>
      <c r="H330" s="98"/>
      <c r="I330" s="98"/>
    </row>
    <row r="331" spans="7:9" ht="14.25" customHeight="1" x14ac:dyDescent="0.35">
      <c r="G331" s="97"/>
      <c r="H331" s="98"/>
      <c r="I331" s="98"/>
    </row>
    <row r="332" spans="7:9" ht="14.25" customHeight="1" x14ac:dyDescent="0.35">
      <c r="G332" s="97"/>
      <c r="H332" s="98"/>
      <c r="I332" s="98"/>
    </row>
    <row r="333" spans="7:9" ht="14.25" customHeight="1" x14ac:dyDescent="0.35">
      <c r="G333" s="97"/>
      <c r="H333" s="98"/>
      <c r="I333" s="98"/>
    </row>
    <row r="334" spans="7:9" ht="14.25" customHeight="1" x14ac:dyDescent="0.35">
      <c r="G334" s="97"/>
      <c r="H334" s="98"/>
      <c r="I334" s="98"/>
    </row>
    <row r="335" spans="7:9" ht="14.25" customHeight="1" x14ac:dyDescent="0.35">
      <c r="G335" s="97"/>
      <c r="H335" s="98"/>
      <c r="I335" s="98"/>
    </row>
    <row r="336" spans="7:9" ht="14.25" customHeight="1" x14ac:dyDescent="0.35">
      <c r="G336" s="97"/>
      <c r="H336" s="98"/>
      <c r="I336" s="98"/>
    </row>
    <row r="337" spans="7:9" ht="14.25" customHeight="1" x14ac:dyDescent="0.35">
      <c r="G337" s="97"/>
      <c r="H337" s="98"/>
      <c r="I337" s="98"/>
    </row>
    <row r="338" spans="7:9" ht="14.25" customHeight="1" x14ac:dyDescent="0.35">
      <c r="G338" s="97"/>
      <c r="H338" s="98"/>
      <c r="I338" s="98"/>
    </row>
    <row r="339" spans="7:9" ht="14.25" customHeight="1" x14ac:dyDescent="0.35">
      <c r="G339" s="97"/>
      <c r="H339" s="98"/>
      <c r="I339" s="98"/>
    </row>
    <row r="340" spans="7:9" ht="14.25" customHeight="1" x14ac:dyDescent="0.35">
      <c r="G340" s="97"/>
      <c r="H340" s="98"/>
      <c r="I340" s="98"/>
    </row>
    <row r="341" spans="7:9" ht="14.25" customHeight="1" x14ac:dyDescent="0.35">
      <c r="G341" s="97"/>
      <c r="H341" s="98"/>
      <c r="I341" s="98"/>
    </row>
    <row r="342" spans="7:9" ht="14.25" customHeight="1" x14ac:dyDescent="0.35">
      <c r="G342" s="97"/>
      <c r="H342" s="98"/>
      <c r="I342" s="98"/>
    </row>
    <row r="343" spans="7:9" ht="14.25" customHeight="1" x14ac:dyDescent="0.35">
      <c r="G343" s="97"/>
      <c r="H343" s="98"/>
      <c r="I343" s="98"/>
    </row>
    <row r="344" spans="7:9" ht="14.25" customHeight="1" x14ac:dyDescent="0.35">
      <c r="G344" s="97"/>
      <c r="H344" s="98"/>
      <c r="I344" s="98"/>
    </row>
    <row r="345" spans="7:9" ht="14.25" customHeight="1" x14ac:dyDescent="0.35">
      <c r="G345" s="97"/>
      <c r="H345" s="98"/>
      <c r="I345" s="98"/>
    </row>
    <row r="346" spans="7:9" ht="14.25" customHeight="1" x14ac:dyDescent="0.35">
      <c r="G346" s="97"/>
      <c r="H346" s="98"/>
      <c r="I346" s="98"/>
    </row>
    <row r="347" spans="7:9" ht="14.25" customHeight="1" x14ac:dyDescent="0.35">
      <c r="G347" s="97"/>
      <c r="H347" s="98"/>
      <c r="I347" s="98"/>
    </row>
    <row r="348" spans="7:9" ht="14.25" customHeight="1" x14ac:dyDescent="0.35">
      <c r="G348" s="97"/>
      <c r="H348" s="98"/>
      <c r="I348" s="98"/>
    </row>
    <row r="349" spans="7:9" ht="14.25" customHeight="1" x14ac:dyDescent="0.35">
      <c r="G349" s="97"/>
      <c r="H349" s="98"/>
      <c r="I349" s="98"/>
    </row>
    <row r="350" spans="7:9" ht="14.25" customHeight="1" x14ac:dyDescent="0.35">
      <c r="G350" s="97"/>
      <c r="H350" s="98"/>
      <c r="I350" s="98"/>
    </row>
    <row r="351" spans="7:9" ht="14.25" customHeight="1" x14ac:dyDescent="0.35">
      <c r="G351" s="97"/>
      <c r="H351" s="98"/>
      <c r="I351" s="98"/>
    </row>
    <row r="352" spans="7:9" ht="14.25" customHeight="1" x14ac:dyDescent="0.35">
      <c r="G352" s="97"/>
      <c r="H352" s="98"/>
      <c r="I352" s="98"/>
    </row>
    <row r="353" spans="7:9" ht="14.25" customHeight="1" x14ac:dyDescent="0.35">
      <c r="G353" s="97"/>
      <c r="H353" s="98"/>
      <c r="I353" s="98"/>
    </row>
    <row r="354" spans="7:9" ht="14.25" customHeight="1" x14ac:dyDescent="0.35">
      <c r="G354" s="97"/>
      <c r="H354" s="98"/>
      <c r="I354" s="98"/>
    </row>
    <row r="355" spans="7:9" ht="14.25" customHeight="1" x14ac:dyDescent="0.35">
      <c r="G355" s="97"/>
      <c r="H355" s="98"/>
      <c r="I355" s="98"/>
    </row>
    <row r="356" spans="7:9" ht="14.25" customHeight="1" x14ac:dyDescent="0.35">
      <c r="G356" s="97"/>
      <c r="H356" s="98"/>
      <c r="I356" s="98"/>
    </row>
    <row r="357" spans="7:9" ht="14.25" customHeight="1" x14ac:dyDescent="0.35">
      <c r="G357" s="97"/>
      <c r="H357" s="98"/>
      <c r="I357" s="98"/>
    </row>
    <row r="358" spans="7:9" ht="14.25" customHeight="1" x14ac:dyDescent="0.35">
      <c r="G358" s="97"/>
      <c r="H358" s="98"/>
      <c r="I358" s="98"/>
    </row>
    <row r="359" spans="7:9" ht="14.25" customHeight="1" x14ac:dyDescent="0.35">
      <c r="G359" s="97"/>
      <c r="H359" s="98"/>
      <c r="I359" s="98"/>
    </row>
    <row r="360" spans="7:9" ht="14.25" customHeight="1" x14ac:dyDescent="0.35">
      <c r="G360" s="97"/>
      <c r="H360" s="98"/>
      <c r="I360" s="98"/>
    </row>
    <row r="361" spans="7:9" ht="14.25" customHeight="1" x14ac:dyDescent="0.35">
      <c r="G361" s="97"/>
      <c r="H361" s="98"/>
      <c r="I361" s="98"/>
    </row>
    <row r="362" spans="7:9" ht="14.25" customHeight="1" x14ac:dyDescent="0.35">
      <c r="G362" s="97"/>
      <c r="H362" s="98"/>
      <c r="I362" s="98"/>
    </row>
    <row r="363" spans="7:9" ht="14.25" customHeight="1" x14ac:dyDescent="0.35">
      <c r="G363" s="97"/>
      <c r="H363" s="98"/>
      <c r="I363" s="98"/>
    </row>
    <row r="364" spans="7:9" ht="14.25" customHeight="1" x14ac:dyDescent="0.35">
      <c r="G364" s="97"/>
      <c r="H364" s="98"/>
      <c r="I364" s="98"/>
    </row>
    <row r="365" spans="7:9" ht="14.25" customHeight="1" x14ac:dyDescent="0.35">
      <c r="G365" s="97"/>
      <c r="H365" s="98"/>
      <c r="I365" s="98"/>
    </row>
    <row r="366" spans="7:9" ht="14.25" customHeight="1" x14ac:dyDescent="0.35">
      <c r="G366" s="97"/>
      <c r="H366" s="98"/>
      <c r="I366" s="98"/>
    </row>
    <row r="367" spans="7:9" ht="14.25" customHeight="1" x14ac:dyDescent="0.35">
      <c r="G367" s="97"/>
      <c r="H367" s="98"/>
      <c r="I367" s="98"/>
    </row>
    <row r="368" spans="7:9" ht="14.25" customHeight="1" x14ac:dyDescent="0.35">
      <c r="G368" s="97"/>
      <c r="H368" s="98"/>
      <c r="I368" s="98"/>
    </row>
    <row r="369" spans="7:9" ht="14.25" customHeight="1" x14ac:dyDescent="0.35">
      <c r="G369" s="97"/>
      <c r="H369" s="98"/>
      <c r="I369" s="98"/>
    </row>
    <row r="370" spans="7:9" ht="14.25" customHeight="1" x14ac:dyDescent="0.35">
      <c r="G370" s="97"/>
      <c r="H370" s="98"/>
      <c r="I370" s="98"/>
    </row>
    <row r="371" spans="7:9" ht="14.25" customHeight="1" x14ac:dyDescent="0.35">
      <c r="G371" s="97"/>
      <c r="H371" s="98"/>
      <c r="I371" s="98"/>
    </row>
    <row r="372" spans="7:9" ht="14.25" customHeight="1" x14ac:dyDescent="0.35">
      <c r="G372" s="97"/>
      <c r="H372" s="98"/>
      <c r="I372" s="98"/>
    </row>
    <row r="373" spans="7:9" ht="14.25" customHeight="1" x14ac:dyDescent="0.35">
      <c r="G373" s="97"/>
      <c r="H373" s="98"/>
      <c r="I373" s="98"/>
    </row>
    <row r="374" spans="7:9" ht="14.25" customHeight="1" x14ac:dyDescent="0.35">
      <c r="G374" s="97"/>
      <c r="H374" s="98"/>
      <c r="I374" s="98"/>
    </row>
    <row r="375" spans="7:9" ht="14.25" customHeight="1" x14ac:dyDescent="0.35">
      <c r="G375" s="97"/>
      <c r="H375" s="98"/>
      <c r="I375" s="98"/>
    </row>
    <row r="376" spans="7:9" ht="14.25" customHeight="1" x14ac:dyDescent="0.35">
      <c r="G376" s="97"/>
      <c r="H376" s="98"/>
      <c r="I376" s="98"/>
    </row>
    <row r="377" spans="7:9" ht="14.25" customHeight="1" x14ac:dyDescent="0.35">
      <c r="G377" s="97"/>
      <c r="H377" s="98"/>
      <c r="I377" s="98"/>
    </row>
    <row r="378" spans="7:9" ht="14.25" customHeight="1" x14ac:dyDescent="0.35">
      <c r="G378" s="97"/>
      <c r="H378" s="98"/>
      <c r="I378" s="98"/>
    </row>
    <row r="379" spans="7:9" ht="14.25" customHeight="1" x14ac:dyDescent="0.35">
      <c r="G379" s="97"/>
      <c r="H379" s="98"/>
      <c r="I379" s="98"/>
    </row>
    <row r="380" spans="7:9" ht="14.25" customHeight="1" x14ac:dyDescent="0.35">
      <c r="G380" s="97"/>
      <c r="H380" s="98"/>
      <c r="I380" s="98"/>
    </row>
    <row r="381" spans="7:9" ht="14.25" customHeight="1" x14ac:dyDescent="0.35">
      <c r="G381" s="97"/>
      <c r="H381" s="98"/>
      <c r="I381" s="98"/>
    </row>
    <row r="382" spans="7:9" ht="14.25" customHeight="1" x14ac:dyDescent="0.35">
      <c r="G382" s="97"/>
      <c r="H382" s="98"/>
      <c r="I382" s="98"/>
    </row>
    <row r="383" spans="7:9" ht="14.25" customHeight="1" x14ac:dyDescent="0.35">
      <c r="G383" s="97"/>
      <c r="H383" s="98"/>
      <c r="I383" s="98"/>
    </row>
    <row r="384" spans="7:9" ht="14.25" customHeight="1" x14ac:dyDescent="0.35">
      <c r="G384" s="97"/>
      <c r="H384" s="98"/>
      <c r="I384" s="98"/>
    </row>
    <row r="385" spans="7:9" ht="14.25" customHeight="1" x14ac:dyDescent="0.35">
      <c r="G385" s="97"/>
      <c r="H385" s="98"/>
      <c r="I385" s="98"/>
    </row>
    <row r="386" spans="7:9" ht="14.25" customHeight="1" x14ac:dyDescent="0.35">
      <c r="G386" s="97"/>
      <c r="H386" s="98"/>
      <c r="I386" s="98"/>
    </row>
    <row r="387" spans="7:9" ht="14.25" customHeight="1" x14ac:dyDescent="0.35">
      <c r="G387" s="97"/>
      <c r="H387" s="98"/>
      <c r="I387" s="98"/>
    </row>
    <row r="388" spans="7:9" ht="14.25" customHeight="1" x14ac:dyDescent="0.35">
      <c r="G388" s="97"/>
      <c r="H388" s="98"/>
      <c r="I388" s="98"/>
    </row>
    <row r="389" spans="7:9" ht="14.25" customHeight="1" x14ac:dyDescent="0.35">
      <c r="G389" s="97"/>
      <c r="H389" s="98"/>
      <c r="I389" s="98"/>
    </row>
    <row r="390" spans="7:9" ht="14.25" customHeight="1" x14ac:dyDescent="0.35">
      <c r="G390" s="97"/>
      <c r="H390" s="98"/>
      <c r="I390" s="98"/>
    </row>
    <row r="391" spans="7:9" ht="14.25" customHeight="1" x14ac:dyDescent="0.35">
      <c r="G391" s="97"/>
      <c r="H391" s="98"/>
      <c r="I391" s="98"/>
    </row>
    <row r="392" spans="7:9" ht="14.25" customHeight="1" x14ac:dyDescent="0.35">
      <c r="G392" s="97"/>
      <c r="H392" s="98"/>
      <c r="I392" s="98"/>
    </row>
    <row r="393" spans="7:9" ht="14.25" customHeight="1" x14ac:dyDescent="0.35">
      <c r="G393" s="97"/>
      <c r="H393" s="98"/>
      <c r="I393" s="98"/>
    </row>
    <row r="394" spans="7:9" ht="14.25" customHeight="1" x14ac:dyDescent="0.35">
      <c r="G394" s="97"/>
      <c r="H394" s="98"/>
      <c r="I394" s="98"/>
    </row>
    <row r="395" spans="7:9" ht="14.25" customHeight="1" x14ac:dyDescent="0.35">
      <c r="G395" s="97"/>
      <c r="H395" s="98"/>
      <c r="I395" s="98"/>
    </row>
    <row r="396" spans="7:9" ht="14.25" customHeight="1" x14ac:dyDescent="0.35">
      <c r="G396" s="97"/>
      <c r="H396" s="98"/>
      <c r="I396" s="98"/>
    </row>
    <row r="397" spans="7:9" ht="14.25" customHeight="1" x14ac:dyDescent="0.35">
      <c r="G397" s="97"/>
      <c r="H397" s="98"/>
      <c r="I397" s="98"/>
    </row>
    <row r="398" spans="7:9" ht="14.25" customHeight="1" x14ac:dyDescent="0.35">
      <c r="G398" s="97"/>
      <c r="H398" s="98"/>
      <c r="I398" s="98"/>
    </row>
    <row r="399" spans="7:9" ht="14.25" customHeight="1" x14ac:dyDescent="0.35">
      <c r="G399" s="97"/>
      <c r="H399" s="98"/>
      <c r="I399" s="98"/>
    </row>
    <row r="400" spans="7:9" ht="14.25" customHeight="1" x14ac:dyDescent="0.35">
      <c r="G400" s="97"/>
      <c r="H400" s="98"/>
      <c r="I400" s="98"/>
    </row>
    <row r="401" spans="7:9" ht="14.25" customHeight="1" x14ac:dyDescent="0.35">
      <c r="G401" s="97"/>
      <c r="H401" s="98"/>
      <c r="I401" s="98"/>
    </row>
    <row r="402" spans="7:9" ht="14.25" customHeight="1" x14ac:dyDescent="0.35">
      <c r="G402" s="97"/>
      <c r="H402" s="98"/>
      <c r="I402" s="98"/>
    </row>
    <row r="403" spans="7:9" ht="14.25" customHeight="1" x14ac:dyDescent="0.35">
      <c r="G403" s="97"/>
      <c r="H403" s="98"/>
      <c r="I403" s="98"/>
    </row>
    <row r="404" spans="7:9" ht="14.25" customHeight="1" x14ac:dyDescent="0.35">
      <c r="G404" s="97"/>
      <c r="H404" s="98"/>
      <c r="I404" s="98"/>
    </row>
    <row r="405" spans="7:9" ht="14.25" customHeight="1" x14ac:dyDescent="0.35">
      <c r="G405" s="97"/>
      <c r="H405" s="98"/>
      <c r="I405" s="98"/>
    </row>
    <row r="406" spans="7:9" ht="14.25" customHeight="1" x14ac:dyDescent="0.35">
      <c r="G406" s="97"/>
      <c r="H406" s="98"/>
      <c r="I406" s="98"/>
    </row>
    <row r="407" spans="7:9" ht="14.25" customHeight="1" x14ac:dyDescent="0.35">
      <c r="G407" s="97"/>
      <c r="H407" s="98"/>
      <c r="I407" s="98"/>
    </row>
    <row r="408" spans="7:9" ht="14.25" customHeight="1" x14ac:dyDescent="0.35">
      <c r="G408" s="97"/>
      <c r="H408" s="98"/>
      <c r="I408" s="98"/>
    </row>
    <row r="409" spans="7:9" ht="14.25" customHeight="1" x14ac:dyDescent="0.35">
      <c r="G409" s="97"/>
      <c r="H409" s="98"/>
      <c r="I409" s="98"/>
    </row>
    <row r="410" spans="7:9" ht="14.25" customHeight="1" x14ac:dyDescent="0.35">
      <c r="G410" s="97"/>
      <c r="H410" s="98"/>
      <c r="I410" s="98"/>
    </row>
    <row r="411" spans="7:9" ht="14.25" customHeight="1" x14ac:dyDescent="0.35">
      <c r="G411" s="97"/>
      <c r="H411" s="98"/>
      <c r="I411" s="98"/>
    </row>
    <row r="412" spans="7:9" ht="14.25" customHeight="1" x14ac:dyDescent="0.35">
      <c r="G412" s="97"/>
      <c r="H412" s="98"/>
      <c r="I412" s="98"/>
    </row>
    <row r="413" spans="7:9" ht="14.25" customHeight="1" x14ac:dyDescent="0.35">
      <c r="G413" s="97"/>
      <c r="H413" s="98"/>
      <c r="I413" s="98"/>
    </row>
    <row r="414" spans="7:9" ht="14.25" customHeight="1" x14ac:dyDescent="0.35">
      <c r="G414" s="97"/>
      <c r="H414" s="98"/>
      <c r="I414" s="98"/>
    </row>
    <row r="415" spans="7:9" ht="14.25" customHeight="1" x14ac:dyDescent="0.35">
      <c r="G415" s="97"/>
      <c r="H415" s="98"/>
      <c r="I415" s="98"/>
    </row>
    <row r="416" spans="7:9" ht="14.25" customHeight="1" x14ac:dyDescent="0.35">
      <c r="G416" s="97"/>
      <c r="H416" s="98"/>
      <c r="I416" s="98"/>
    </row>
    <row r="417" spans="7:9" ht="14.25" customHeight="1" x14ac:dyDescent="0.35">
      <c r="G417" s="97"/>
      <c r="H417" s="98"/>
      <c r="I417" s="98"/>
    </row>
    <row r="418" spans="7:9" ht="14.25" customHeight="1" x14ac:dyDescent="0.35">
      <c r="G418" s="97"/>
      <c r="H418" s="98"/>
      <c r="I418" s="98"/>
    </row>
    <row r="419" spans="7:9" ht="14.25" customHeight="1" x14ac:dyDescent="0.35">
      <c r="G419" s="97"/>
      <c r="H419" s="98"/>
      <c r="I419" s="98"/>
    </row>
    <row r="420" spans="7:9" ht="14.25" customHeight="1" x14ac:dyDescent="0.35">
      <c r="G420" s="97"/>
      <c r="H420" s="98"/>
      <c r="I420" s="98"/>
    </row>
    <row r="421" spans="7:9" ht="14.25" customHeight="1" x14ac:dyDescent="0.35">
      <c r="G421" s="97"/>
      <c r="H421" s="98"/>
      <c r="I421" s="98"/>
    </row>
    <row r="422" spans="7:9" ht="14.25" customHeight="1" x14ac:dyDescent="0.35">
      <c r="G422" s="97"/>
      <c r="H422" s="98"/>
      <c r="I422" s="98"/>
    </row>
    <row r="423" spans="7:9" ht="14.25" customHeight="1" x14ac:dyDescent="0.35">
      <c r="G423" s="97"/>
      <c r="H423" s="98"/>
      <c r="I423" s="98"/>
    </row>
    <row r="424" spans="7:9" ht="14.25" customHeight="1" x14ac:dyDescent="0.35">
      <c r="G424" s="97"/>
      <c r="H424" s="98"/>
      <c r="I424" s="98"/>
    </row>
    <row r="425" spans="7:9" ht="14.25" customHeight="1" x14ac:dyDescent="0.35">
      <c r="G425" s="97"/>
      <c r="H425" s="98"/>
      <c r="I425" s="98"/>
    </row>
    <row r="426" spans="7:9" ht="14.25" customHeight="1" x14ac:dyDescent="0.35">
      <c r="G426" s="97"/>
      <c r="H426" s="98"/>
      <c r="I426" s="98"/>
    </row>
    <row r="427" spans="7:9" ht="14.25" customHeight="1" x14ac:dyDescent="0.35">
      <c r="G427" s="97"/>
      <c r="H427" s="98"/>
      <c r="I427" s="98"/>
    </row>
    <row r="428" spans="7:9" ht="14.25" customHeight="1" x14ac:dyDescent="0.35">
      <c r="G428" s="97"/>
      <c r="H428" s="98"/>
      <c r="I428" s="98"/>
    </row>
    <row r="429" spans="7:9" ht="14.25" customHeight="1" x14ac:dyDescent="0.35">
      <c r="G429" s="97"/>
      <c r="H429" s="98"/>
      <c r="I429" s="98"/>
    </row>
    <row r="430" spans="7:9" ht="14.25" customHeight="1" x14ac:dyDescent="0.35">
      <c r="G430" s="97"/>
      <c r="H430" s="98"/>
      <c r="I430" s="98"/>
    </row>
    <row r="431" spans="7:9" ht="14.25" customHeight="1" x14ac:dyDescent="0.35">
      <c r="G431" s="97"/>
      <c r="H431" s="98"/>
      <c r="I431" s="98"/>
    </row>
    <row r="432" spans="7:9" ht="14.25" customHeight="1" x14ac:dyDescent="0.35">
      <c r="G432" s="97"/>
      <c r="H432" s="98"/>
      <c r="I432" s="98"/>
    </row>
    <row r="433" spans="7:9" ht="14.25" customHeight="1" x14ac:dyDescent="0.35">
      <c r="G433" s="97"/>
      <c r="H433" s="98"/>
      <c r="I433" s="98"/>
    </row>
    <row r="434" spans="7:9" ht="14.25" customHeight="1" x14ac:dyDescent="0.35">
      <c r="G434" s="97"/>
      <c r="H434" s="98"/>
      <c r="I434" s="98"/>
    </row>
    <row r="435" spans="7:9" ht="14.25" customHeight="1" x14ac:dyDescent="0.35">
      <c r="G435" s="97"/>
      <c r="H435" s="98"/>
      <c r="I435" s="98"/>
    </row>
    <row r="436" spans="7:9" ht="14.25" customHeight="1" x14ac:dyDescent="0.35">
      <c r="G436" s="97"/>
      <c r="H436" s="98"/>
      <c r="I436" s="98"/>
    </row>
    <row r="437" spans="7:9" ht="14.25" customHeight="1" x14ac:dyDescent="0.35">
      <c r="G437" s="97"/>
      <c r="H437" s="98"/>
      <c r="I437" s="98"/>
    </row>
    <row r="438" spans="7:9" ht="14.25" customHeight="1" x14ac:dyDescent="0.35">
      <c r="G438" s="97"/>
      <c r="H438" s="98"/>
      <c r="I438" s="98"/>
    </row>
    <row r="439" spans="7:9" ht="14.25" customHeight="1" x14ac:dyDescent="0.35">
      <c r="G439" s="97"/>
      <c r="H439" s="98"/>
      <c r="I439" s="98"/>
    </row>
    <row r="440" spans="7:9" ht="14.25" customHeight="1" x14ac:dyDescent="0.35">
      <c r="G440" s="97"/>
      <c r="H440" s="98"/>
      <c r="I440" s="98"/>
    </row>
    <row r="441" spans="7:9" ht="14.25" customHeight="1" x14ac:dyDescent="0.35">
      <c r="G441" s="97"/>
      <c r="H441" s="98"/>
      <c r="I441" s="98"/>
    </row>
    <row r="442" spans="7:9" ht="14.25" customHeight="1" x14ac:dyDescent="0.35">
      <c r="G442" s="97"/>
      <c r="H442" s="98"/>
      <c r="I442" s="98"/>
    </row>
    <row r="443" spans="7:9" ht="14.25" customHeight="1" x14ac:dyDescent="0.35">
      <c r="G443" s="97"/>
      <c r="H443" s="98"/>
      <c r="I443" s="98"/>
    </row>
    <row r="444" spans="7:9" ht="14.25" customHeight="1" x14ac:dyDescent="0.35">
      <c r="G444" s="97"/>
      <c r="H444" s="98"/>
      <c r="I444" s="98"/>
    </row>
    <row r="445" spans="7:9" ht="14.25" customHeight="1" x14ac:dyDescent="0.35">
      <c r="G445" s="97"/>
      <c r="H445" s="98"/>
      <c r="I445" s="98"/>
    </row>
    <row r="446" spans="7:9" ht="14.25" customHeight="1" x14ac:dyDescent="0.35">
      <c r="G446" s="97"/>
      <c r="H446" s="98"/>
      <c r="I446" s="98"/>
    </row>
    <row r="447" spans="7:9" ht="14.25" customHeight="1" x14ac:dyDescent="0.35">
      <c r="G447" s="97"/>
      <c r="H447" s="98"/>
      <c r="I447" s="98"/>
    </row>
    <row r="448" spans="7:9" ht="14.25" customHeight="1" x14ac:dyDescent="0.35">
      <c r="G448" s="97"/>
      <c r="H448" s="98"/>
      <c r="I448" s="98"/>
    </row>
    <row r="449" spans="7:9" ht="14.25" customHeight="1" x14ac:dyDescent="0.35">
      <c r="G449" s="97"/>
      <c r="H449" s="98"/>
      <c r="I449" s="98"/>
    </row>
    <row r="450" spans="7:9" ht="14.25" customHeight="1" x14ac:dyDescent="0.35">
      <c r="G450" s="97"/>
      <c r="H450" s="98"/>
      <c r="I450" s="98"/>
    </row>
    <row r="451" spans="7:9" ht="14.25" customHeight="1" x14ac:dyDescent="0.35">
      <c r="G451" s="97"/>
      <c r="H451" s="98"/>
      <c r="I451" s="98"/>
    </row>
    <row r="452" spans="7:9" ht="14.25" customHeight="1" x14ac:dyDescent="0.35">
      <c r="G452" s="97"/>
      <c r="H452" s="98"/>
      <c r="I452" s="98"/>
    </row>
    <row r="453" spans="7:9" ht="14.25" customHeight="1" x14ac:dyDescent="0.35">
      <c r="G453" s="97"/>
      <c r="H453" s="98"/>
      <c r="I453" s="98"/>
    </row>
    <row r="454" spans="7:9" ht="14.25" customHeight="1" x14ac:dyDescent="0.35">
      <c r="G454" s="97"/>
      <c r="H454" s="98"/>
      <c r="I454" s="98"/>
    </row>
    <row r="455" spans="7:9" ht="14.25" customHeight="1" x14ac:dyDescent="0.35">
      <c r="G455" s="97"/>
      <c r="H455" s="98"/>
      <c r="I455" s="98"/>
    </row>
    <row r="456" spans="7:9" ht="14.25" customHeight="1" x14ac:dyDescent="0.35">
      <c r="G456" s="97"/>
      <c r="H456" s="98"/>
      <c r="I456" s="98"/>
    </row>
    <row r="457" spans="7:9" ht="14.25" customHeight="1" x14ac:dyDescent="0.35">
      <c r="G457" s="97"/>
      <c r="H457" s="98"/>
      <c r="I457" s="98"/>
    </row>
    <row r="458" spans="7:9" ht="14.25" customHeight="1" x14ac:dyDescent="0.35">
      <c r="G458" s="97"/>
      <c r="H458" s="98"/>
      <c r="I458" s="98"/>
    </row>
    <row r="459" spans="7:9" ht="14.25" customHeight="1" x14ac:dyDescent="0.35">
      <c r="G459" s="97"/>
      <c r="H459" s="98"/>
      <c r="I459" s="98"/>
    </row>
    <row r="460" spans="7:9" ht="14.25" customHeight="1" x14ac:dyDescent="0.35">
      <c r="G460" s="97"/>
      <c r="H460" s="98"/>
      <c r="I460" s="98"/>
    </row>
    <row r="461" spans="7:9" ht="14.25" customHeight="1" x14ac:dyDescent="0.35">
      <c r="G461" s="97"/>
      <c r="H461" s="98"/>
      <c r="I461" s="98"/>
    </row>
    <row r="462" spans="7:9" ht="14.25" customHeight="1" x14ac:dyDescent="0.35">
      <c r="G462" s="97"/>
      <c r="H462" s="98"/>
      <c r="I462" s="98"/>
    </row>
    <row r="463" spans="7:9" ht="14.25" customHeight="1" x14ac:dyDescent="0.35">
      <c r="G463" s="97"/>
      <c r="H463" s="98"/>
      <c r="I463" s="98"/>
    </row>
    <row r="464" spans="7:9" ht="14.25" customHeight="1" x14ac:dyDescent="0.35">
      <c r="G464" s="97"/>
      <c r="H464" s="98"/>
      <c r="I464" s="98"/>
    </row>
    <row r="465" spans="7:9" ht="14.25" customHeight="1" x14ac:dyDescent="0.35">
      <c r="G465" s="97"/>
      <c r="H465" s="98"/>
      <c r="I465" s="98"/>
    </row>
    <row r="466" spans="7:9" ht="14.25" customHeight="1" x14ac:dyDescent="0.35">
      <c r="G466" s="97"/>
      <c r="H466" s="98"/>
      <c r="I466" s="98"/>
    </row>
    <row r="467" spans="7:9" ht="14.25" customHeight="1" x14ac:dyDescent="0.35">
      <c r="G467" s="97"/>
      <c r="H467" s="98"/>
      <c r="I467" s="98"/>
    </row>
    <row r="468" spans="7:9" ht="14.25" customHeight="1" x14ac:dyDescent="0.35">
      <c r="G468" s="97"/>
      <c r="H468" s="98"/>
      <c r="I468" s="98"/>
    </row>
    <row r="469" spans="7:9" ht="14.25" customHeight="1" x14ac:dyDescent="0.35">
      <c r="G469" s="97"/>
      <c r="H469" s="98"/>
      <c r="I469" s="98"/>
    </row>
    <row r="470" spans="7:9" ht="14.25" customHeight="1" x14ac:dyDescent="0.35">
      <c r="G470" s="97"/>
      <c r="H470" s="98"/>
      <c r="I470" s="98"/>
    </row>
    <row r="471" spans="7:9" ht="14.25" customHeight="1" x14ac:dyDescent="0.35">
      <c r="G471" s="97"/>
      <c r="H471" s="98"/>
      <c r="I471" s="98"/>
    </row>
    <row r="472" spans="7:9" ht="14.25" customHeight="1" x14ac:dyDescent="0.35">
      <c r="G472" s="97"/>
      <c r="H472" s="98"/>
      <c r="I472" s="98"/>
    </row>
    <row r="473" spans="7:9" ht="14.25" customHeight="1" x14ac:dyDescent="0.35">
      <c r="G473" s="97"/>
      <c r="H473" s="98"/>
      <c r="I473" s="98"/>
    </row>
    <row r="474" spans="7:9" ht="14.25" customHeight="1" x14ac:dyDescent="0.35">
      <c r="G474" s="97"/>
      <c r="H474" s="98"/>
      <c r="I474" s="98"/>
    </row>
    <row r="475" spans="7:9" ht="14.25" customHeight="1" x14ac:dyDescent="0.35">
      <c r="G475" s="97"/>
      <c r="H475" s="98"/>
      <c r="I475" s="98"/>
    </row>
    <row r="476" spans="7:9" ht="14.25" customHeight="1" x14ac:dyDescent="0.35">
      <c r="G476" s="97"/>
      <c r="H476" s="98"/>
      <c r="I476" s="98"/>
    </row>
    <row r="477" spans="7:9" ht="14.25" customHeight="1" x14ac:dyDescent="0.35">
      <c r="G477" s="97"/>
      <c r="H477" s="98"/>
      <c r="I477" s="98"/>
    </row>
    <row r="478" spans="7:9" ht="14.25" customHeight="1" x14ac:dyDescent="0.35">
      <c r="G478" s="97"/>
      <c r="H478" s="98"/>
      <c r="I478" s="98"/>
    </row>
    <row r="479" spans="7:9" ht="14.25" customHeight="1" x14ac:dyDescent="0.35">
      <c r="G479" s="97"/>
      <c r="H479" s="98"/>
      <c r="I479" s="98"/>
    </row>
    <row r="480" spans="7:9" ht="14.25" customHeight="1" x14ac:dyDescent="0.35">
      <c r="G480" s="97"/>
      <c r="H480" s="98"/>
      <c r="I480" s="98"/>
    </row>
    <row r="481" spans="7:9" ht="14.25" customHeight="1" x14ac:dyDescent="0.35">
      <c r="G481" s="97"/>
      <c r="H481" s="98"/>
      <c r="I481" s="98"/>
    </row>
    <row r="482" spans="7:9" ht="14.25" customHeight="1" x14ac:dyDescent="0.35">
      <c r="G482" s="97"/>
      <c r="H482" s="98"/>
      <c r="I482" s="98"/>
    </row>
    <row r="483" spans="7:9" ht="14.25" customHeight="1" x14ac:dyDescent="0.35">
      <c r="G483" s="97"/>
      <c r="H483" s="98"/>
      <c r="I483" s="98"/>
    </row>
    <row r="484" spans="7:9" ht="14.25" customHeight="1" x14ac:dyDescent="0.35">
      <c r="G484" s="97"/>
      <c r="H484" s="98"/>
      <c r="I484" s="98"/>
    </row>
    <row r="485" spans="7:9" ht="14.25" customHeight="1" x14ac:dyDescent="0.35">
      <c r="G485" s="97"/>
      <c r="H485" s="98"/>
      <c r="I485" s="98"/>
    </row>
    <row r="486" spans="7:9" ht="14.25" customHeight="1" x14ac:dyDescent="0.35">
      <c r="G486" s="97"/>
      <c r="H486" s="98"/>
      <c r="I486" s="98"/>
    </row>
    <row r="487" spans="7:9" ht="14.25" customHeight="1" x14ac:dyDescent="0.35">
      <c r="G487" s="97"/>
      <c r="H487" s="98"/>
      <c r="I487" s="98"/>
    </row>
    <row r="488" spans="7:9" ht="14.25" customHeight="1" x14ac:dyDescent="0.35">
      <c r="G488" s="97"/>
      <c r="H488" s="98"/>
      <c r="I488" s="98"/>
    </row>
    <row r="489" spans="7:9" ht="14.25" customHeight="1" x14ac:dyDescent="0.35">
      <c r="G489" s="97"/>
      <c r="H489" s="98"/>
      <c r="I489" s="98"/>
    </row>
    <row r="490" spans="7:9" ht="14.25" customHeight="1" x14ac:dyDescent="0.35">
      <c r="G490" s="97"/>
      <c r="H490" s="98"/>
      <c r="I490" s="98"/>
    </row>
    <row r="491" spans="7:9" ht="14.25" customHeight="1" x14ac:dyDescent="0.35">
      <c r="G491" s="97"/>
      <c r="H491" s="98"/>
      <c r="I491" s="98"/>
    </row>
    <row r="492" spans="7:9" ht="14.25" customHeight="1" x14ac:dyDescent="0.35">
      <c r="G492" s="97"/>
      <c r="H492" s="98"/>
      <c r="I492" s="98"/>
    </row>
    <row r="493" spans="7:9" ht="14.25" customHeight="1" x14ac:dyDescent="0.35">
      <c r="G493" s="97"/>
      <c r="H493" s="98"/>
      <c r="I493" s="98"/>
    </row>
    <row r="494" spans="7:9" ht="14.25" customHeight="1" x14ac:dyDescent="0.35">
      <c r="G494" s="97"/>
      <c r="H494" s="98"/>
      <c r="I494" s="98"/>
    </row>
    <row r="495" spans="7:9" ht="14.25" customHeight="1" x14ac:dyDescent="0.35">
      <c r="G495" s="97"/>
      <c r="H495" s="98"/>
      <c r="I495" s="98"/>
    </row>
    <row r="496" spans="7:9" ht="14.25" customHeight="1" x14ac:dyDescent="0.35">
      <c r="G496" s="97"/>
      <c r="H496" s="98"/>
      <c r="I496" s="98"/>
    </row>
    <row r="497" spans="7:9" ht="14.25" customHeight="1" x14ac:dyDescent="0.35">
      <c r="G497" s="97"/>
      <c r="H497" s="98"/>
      <c r="I497" s="98"/>
    </row>
    <row r="498" spans="7:9" ht="14.25" customHeight="1" x14ac:dyDescent="0.35">
      <c r="G498" s="97"/>
      <c r="H498" s="98"/>
      <c r="I498" s="98"/>
    </row>
    <row r="499" spans="7:9" ht="14.25" customHeight="1" x14ac:dyDescent="0.35">
      <c r="G499" s="97"/>
      <c r="H499" s="98"/>
      <c r="I499" s="98"/>
    </row>
    <row r="500" spans="7:9" ht="14.25" customHeight="1" x14ac:dyDescent="0.35">
      <c r="G500" s="97"/>
      <c r="H500" s="98"/>
      <c r="I500" s="98"/>
    </row>
    <row r="501" spans="7:9" ht="14.25" customHeight="1" x14ac:dyDescent="0.35">
      <c r="G501" s="97"/>
      <c r="H501" s="98"/>
      <c r="I501" s="98"/>
    </row>
    <row r="502" spans="7:9" ht="14.25" customHeight="1" x14ac:dyDescent="0.35">
      <c r="G502" s="97"/>
      <c r="H502" s="98"/>
      <c r="I502" s="98"/>
    </row>
    <row r="503" spans="7:9" ht="14.25" customHeight="1" x14ac:dyDescent="0.35">
      <c r="G503" s="97"/>
      <c r="H503" s="98"/>
      <c r="I503" s="98"/>
    </row>
    <row r="504" spans="7:9" ht="14.25" customHeight="1" x14ac:dyDescent="0.35">
      <c r="G504" s="97"/>
      <c r="H504" s="98"/>
      <c r="I504" s="98"/>
    </row>
    <row r="505" spans="7:9" ht="14.25" customHeight="1" x14ac:dyDescent="0.35">
      <c r="G505" s="97"/>
      <c r="H505" s="98"/>
      <c r="I505" s="98"/>
    </row>
    <row r="506" spans="7:9" ht="14.25" customHeight="1" x14ac:dyDescent="0.35">
      <c r="G506" s="97"/>
      <c r="H506" s="98"/>
      <c r="I506" s="98"/>
    </row>
    <row r="507" spans="7:9" ht="14.25" customHeight="1" x14ac:dyDescent="0.35">
      <c r="G507" s="97"/>
      <c r="H507" s="98"/>
      <c r="I507" s="98"/>
    </row>
    <row r="508" spans="7:9" ht="14.25" customHeight="1" x14ac:dyDescent="0.35">
      <c r="G508" s="97"/>
      <c r="H508" s="98"/>
      <c r="I508" s="98"/>
    </row>
    <row r="509" spans="7:9" ht="14.25" customHeight="1" x14ac:dyDescent="0.35">
      <c r="G509" s="97"/>
      <c r="H509" s="98"/>
      <c r="I509" s="98"/>
    </row>
    <row r="510" spans="7:9" ht="14.25" customHeight="1" x14ac:dyDescent="0.35">
      <c r="G510" s="97"/>
      <c r="H510" s="98"/>
      <c r="I510" s="98"/>
    </row>
    <row r="511" spans="7:9" ht="14.25" customHeight="1" x14ac:dyDescent="0.35">
      <c r="G511" s="97"/>
      <c r="H511" s="98"/>
      <c r="I511" s="98"/>
    </row>
    <row r="512" spans="7:9" ht="14.25" customHeight="1" x14ac:dyDescent="0.35">
      <c r="G512" s="97"/>
      <c r="H512" s="98"/>
      <c r="I512" s="98"/>
    </row>
    <row r="513" spans="7:9" ht="14.25" customHeight="1" x14ac:dyDescent="0.35">
      <c r="G513" s="97"/>
      <c r="H513" s="98"/>
      <c r="I513" s="98"/>
    </row>
    <row r="514" spans="7:9" ht="14.25" customHeight="1" x14ac:dyDescent="0.35">
      <c r="G514" s="97"/>
      <c r="H514" s="98"/>
      <c r="I514" s="98"/>
    </row>
    <row r="515" spans="7:9" ht="14.25" customHeight="1" x14ac:dyDescent="0.35">
      <c r="G515" s="97"/>
      <c r="H515" s="98"/>
      <c r="I515" s="98"/>
    </row>
    <row r="516" spans="7:9" ht="14.25" customHeight="1" x14ac:dyDescent="0.35">
      <c r="G516" s="97"/>
      <c r="H516" s="98"/>
      <c r="I516" s="98"/>
    </row>
    <row r="517" spans="7:9" ht="14.25" customHeight="1" x14ac:dyDescent="0.35">
      <c r="G517" s="97"/>
      <c r="H517" s="98"/>
      <c r="I517" s="98"/>
    </row>
    <row r="518" spans="7:9" ht="14.25" customHeight="1" x14ac:dyDescent="0.35">
      <c r="G518" s="97"/>
      <c r="H518" s="98"/>
      <c r="I518" s="98"/>
    </row>
    <row r="519" spans="7:9" ht="14.25" customHeight="1" x14ac:dyDescent="0.35">
      <c r="G519" s="97"/>
      <c r="H519" s="98"/>
      <c r="I519" s="98"/>
    </row>
    <row r="520" spans="7:9" ht="14.25" customHeight="1" x14ac:dyDescent="0.35">
      <c r="G520" s="97"/>
      <c r="H520" s="98"/>
      <c r="I520" s="98"/>
    </row>
    <row r="521" spans="7:9" ht="14.25" customHeight="1" x14ac:dyDescent="0.35">
      <c r="G521" s="97"/>
      <c r="H521" s="98"/>
      <c r="I521" s="98"/>
    </row>
    <row r="522" spans="7:9" ht="14.25" customHeight="1" x14ac:dyDescent="0.35">
      <c r="G522" s="97"/>
      <c r="H522" s="98"/>
      <c r="I522" s="98"/>
    </row>
    <row r="523" spans="7:9" ht="14.25" customHeight="1" x14ac:dyDescent="0.35">
      <c r="G523" s="97"/>
      <c r="H523" s="98"/>
      <c r="I523" s="98"/>
    </row>
    <row r="524" spans="7:9" ht="14.25" customHeight="1" x14ac:dyDescent="0.35">
      <c r="G524" s="97"/>
      <c r="H524" s="98"/>
      <c r="I524" s="98"/>
    </row>
    <row r="525" spans="7:9" ht="14.25" customHeight="1" x14ac:dyDescent="0.35">
      <c r="G525" s="97"/>
      <c r="H525" s="98"/>
      <c r="I525" s="98"/>
    </row>
    <row r="526" spans="7:9" ht="14.25" customHeight="1" x14ac:dyDescent="0.35">
      <c r="G526" s="97"/>
      <c r="H526" s="98"/>
      <c r="I526" s="98"/>
    </row>
    <row r="527" spans="7:9" ht="14.25" customHeight="1" x14ac:dyDescent="0.35">
      <c r="G527" s="97"/>
      <c r="H527" s="98"/>
      <c r="I527" s="98"/>
    </row>
    <row r="528" spans="7:9" ht="14.25" customHeight="1" x14ac:dyDescent="0.35">
      <c r="G528" s="97"/>
      <c r="H528" s="98"/>
      <c r="I528" s="98"/>
    </row>
    <row r="529" spans="7:9" ht="14.25" customHeight="1" x14ac:dyDescent="0.35">
      <c r="G529" s="97"/>
      <c r="H529" s="98"/>
      <c r="I529" s="98"/>
    </row>
    <row r="530" spans="7:9" ht="14.25" customHeight="1" x14ac:dyDescent="0.35">
      <c r="G530" s="97"/>
      <c r="H530" s="98"/>
      <c r="I530" s="98"/>
    </row>
    <row r="531" spans="7:9" ht="14.25" customHeight="1" x14ac:dyDescent="0.35">
      <c r="G531" s="97"/>
      <c r="H531" s="98"/>
      <c r="I531" s="98"/>
    </row>
    <row r="532" spans="7:9" ht="14.25" customHeight="1" x14ac:dyDescent="0.35">
      <c r="G532" s="97"/>
      <c r="H532" s="98"/>
      <c r="I532" s="98"/>
    </row>
    <row r="533" spans="7:9" ht="14.25" customHeight="1" x14ac:dyDescent="0.35">
      <c r="G533" s="97"/>
      <c r="H533" s="98"/>
      <c r="I533" s="98"/>
    </row>
    <row r="534" spans="7:9" ht="14.25" customHeight="1" x14ac:dyDescent="0.35">
      <c r="G534" s="97"/>
      <c r="H534" s="98"/>
      <c r="I534" s="98"/>
    </row>
    <row r="535" spans="7:9" ht="14.25" customHeight="1" x14ac:dyDescent="0.35">
      <c r="G535" s="97"/>
      <c r="H535" s="98"/>
      <c r="I535" s="98"/>
    </row>
    <row r="536" spans="7:9" ht="14.25" customHeight="1" x14ac:dyDescent="0.35">
      <c r="G536" s="97"/>
      <c r="H536" s="98"/>
      <c r="I536" s="98"/>
    </row>
    <row r="537" spans="7:9" ht="14.25" customHeight="1" x14ac:dyDescent="0.35">
      <c r="G537" s="97"/>
      <c r="H537" s="98"/>
      <c r="I537" s="98"/>
    </row>
    <row r="538" spans="7:9" ht="14.25" customHeight="1" x14ac:dyDescent="0.35">
      <c r="G538" s="97"/>
      <c r="H538" s="98"/>
      <c r="I538" s="98"/>
    </row>
    <row r="539" spans="7:9" ht="14.25" customHeight="1" x14ac:dyDescent="0.35">
      <c r="G539" s="97"/>
      <c r="H539" s="98"/>
      <c r="I539" s="98"/>
    </row>
    <row r="540" spans="7:9" ht="14.25" customHeight="1" x14ac:dyDescent="0.35">
      <c r="G540" s="97"/>
      <c r="H540" s="98"/>
      <c r="I540" s="98"/>
    </row>
    <row r="541" spans="7:9" ht="14.25" customHeight="1" x14ac:dyDescent="0.35">
      <c r="G541" s="97"/>
      <c r="H541" s="98"/>
      <c r="I541" s="98"/>
    </row>
    <row r="542" spans="7:9" ht="14.25" customHeight="1" x14ac:dyDescent="0.35">
      <c r="G542" s="97"/>
      <c r="H542" s="98"/>
      <c r="I542" s="98"/>
    </row>
    <row r="543" spans="7:9" ht="14.25" customHeight="1" x14ac:dyDescent="0.35">
      <c r="G543" s="97"/>
      <c r="H543" s="98"/>
      <c r="I543" s="98"/>
    </row>
    <row r="544" spans="7:9" ht="14.25" customHeight="1" x14ac:dyDescent="0.35">
      <c r="G544" s="97"/>
      <c r="H544" s="98"/>
      <c r="I544" s="98"/>
    </row>
    <row r="545" spans="7:9" ht="14.25" customHeight="1" x14ac:dyDescent="0.35">
      <c r="G545" s="97"/>
      <c r="H545" s="98"/>
      <c r="I545" s="98"/>
    </row>
    <row r="546" spans="7:9" ht="14.25" customHeight="1" x14ac:dyDescent="0.35">
      <c r="G546" s="97"/>
      <c r="H546" s="98"/>
      <c r="I546" s="98"/>
    </row>
    <row r="547" spans="7:9" ht="14.25" customHeight="1" x14ac:dyDescent="0.35">
      <c r="G547" s="97"/>
      <c r="H547" s="98"/>
      <c r="I547" s="98"/>
    </row>
    <row r="548" spans="7:9" ht="14.25" customHeight="1" x14ac:dyDescent="0.35">
      <c r="G548" s="97"/>
      <c r="H548" s="98"/>
      <c r="I548" s="98"/>
    </row>
    <row r="549" spans="7:9" ht="14.25" customHeight="1" x14ac:dyDescent="0.35">
      <c r="G549" s="97"/>
      <c r="H549" s="98"/>
      <c r="I549" s="98"/>
    </row>
    <row r="550" spans="7:9" ht="14.25" customHeight="1" x14ac:dyDescent="0.35">
      <c r="G550" s="97"/>
      <c r="H550" s="98"/>
      <c r="I550" s="98"/>
    </row>
    <row r="551" spans="7:9" ht="14.25" customHeight="1" x14ac:dyDescent="0.35">
      <c r="G551" s="97"/>
      <c r="H551" s="98"/>
      <c r="I551" s="98"/>
    </row>
    <row r="552" spans="7:9" ht="14.25" customHeight="1" x14ac:dyDescent="0.35">
      <c r="G552" s="97"/>
      <c r="H552" s="98"/>
      <c r="I552" s="98"/>
    </row>
    <row r="553" spans="7:9" ht="14.25" customHeight="1" x14ac:dyDescent="0.35">
      <c r="G553" s="97"/>
      <c r="H553" s="98"/>
      <c r="I553" s="98"/>
    </row>
    <row r="554" spans="7:9" ht="14.25" customHeight="1" x14ac:dyDescent="0.35">
      <c r="G554" s="97"/>
      <c r="H554" s="98"/>
      <c r="I554" s="98"/>
    </row>
    <row r="555" spans="7:9" ht="14.25" customHeight="1" x14ac:dyDescent="0.35">
      <c r="G555" s="97"/>
      <c r="H555" s="98"/>
      <c r="I555" s="98"/>
    </row>
    <row r="556" spans="7:9" ht="14.25" customHeight="1" x14ac:dyDescent="0.35">
      <c r="G556" s="97"/>
      <c r="H556" s="98"/>
      <c r="I556" s="98"/>
    </row>
    <row r="557" spans="7:9" ht="14.25" customHeight="1" x14ac:dyDescent="0.35">
      <c r="G557" s="97"/>
      <c r="H557" s="98"/>
      <c r="I557" s="98"/>
    </row>
    <row r="558" spans="7:9" ht="14.25" customHeight="1" x14ac:dyDescent="0.35">
      <c r="G558" s="97"/>
      <c r="H558" s="98"/>
      <c r="I558" s="98"/>
    </row>
    <row r="559" spans="7:9" ht="14.25" customHeight="1" x14ac:dyDescent="0.35">
      <c r="G559" s="97"/>
      <c r="H559" s="98"/>
      <c r="I559" s="98"/>
    </row>
    <row r="560" spans="7:9" ht="14.25" customHeight="1" x14ac:dyDescent="0.35">
      <c r="G560" s="97"/>
      <c r="H560" s="98"/>
      <c r="I560" s="98"/>
    </row>
    <row r="561" spans="7:9" ht="14.25" customHeight="1" x14ac:dyDescent="0.35">
      <c r="G561" s="97"/>
      <c r="H561" s="98"/>
      <c r="I561" s="98"/>
    </row>
    <row r="562" spans="7:9" ht="14.25" customHeight="1" x14ac:dyDescent="0.35">
      <c r="G562" s="97"/>
      <c r="H562" s="98"/>
      <c r="I562" s="98"/>
    </row>
    <row r="563" spans="7:9" ht="14.25" customHeight="1" x14ac:dyDescent="0.35">
      <c r="G563" s="97"/>
      <c r="H563" s="98"/>
      <c r="I563" s="98"/>
    </row>
    <row r="564" spans="7:9" ht="14.25" customHeight="1" x14ac:dyDescent="0.35">
      <c r="G564" s="97"/>
      <c r="H564" s="98"/>
      <c r="I564" s="98"/>
    </row>
    <row r="565" spans="7:9" ht="14.25" customHeight="1" x14ac:dyDescent="0.35">
      <c r="G565" s="97"/>
      <c r="H565" s="98"/>
      <c r="I565" s="98"/>
    </row>
    <row r="566" spans="7:9" ht="14.25" customHeight="1" x14ac:dyDescent="0.35">
      <c r="G566" s="97"/>
      <c r="H566" s="98"/>
      <c r="I566" s="98"/>
    </row>
    <row r="567" spans="7:9" ht="14.25" customHeight="1" x14ac:dyDescent="0.35">
      <c r="G567" s="97"/>
      <c r="H567" s="98"/>
      <c r="I567" s="98"/>
    </row>
    <row r="568" spans="7:9" ht="14.25" customHeight="1" x14ac:dyDescent="0.35">
      <c r="G568" s="97"/>
      <c r="H568" s="98"/>
      <c r="I568" s="98"/>
    </row>
    <row r="569" spans="7:9" ht="14.25" customHeight="1" x14ac:dyDescent="0.35">
      <c r="G569" s="97"/>
      <c r="H569" s="98"/>
      <c r="I569" s="98"/>
    </row>
    <row r="570" spans="7:9" ht="14.25" customHeight="1" x14ac:dyDescent="0.35">
      <c r="G570" s="97"/>
      <c r="H570" s="98"/>
      <c r="I570" s="98"/>
    </row>
    <row r="571" spans="7:9" ht="14.25" customHeight="1" x14ac:dyDescent="0.35">
      <c r="G571" s="97"/>
      <c r="H571" s="98"/>
      <c r="I571" s="98"/>
    </row>
    <row r="572" spans="7:9" ht="14.25" customHeight="1" x14ac:dyDescent="0.35">
      <c r="G572" s="97"/>
      <c r="H572" s="98"/>
      <c r="I572" s="98"/>
    </row>
    <row r="573" spans="7:9" ht="14.25" customHeight="1" x14ac:dyDescent="0.35">
      <c r="G573" s="97"/>
      <c r="H573" s="98"/>
      <c r="I573" s="98"/>
    </row>
    <row r="574" spans="7:9" ht="14.25" customHeight="1" x14ac:dyDescent="0.35">
      <c r="G574" s="97"/>
      <c r="H574" s="98"/>
      <c r="I574" s="98"/>
    </row>
    <row r="575" spans="7:9" ht="14.25" customHeight="1" x14ac:dyDescent="0.35">
      <c r="G575" s="97"/>
      <c r="H575" s="98"/>
      <c r="I575" s="98"/>
    </row>
    <row r="576" spans="7:9" ht="14.25" customHeight="1" x14ac:dyDescent="0.35">
      <c r="G576" s="97"/>
      <c r="H576" s="98"/>
      <c r="I576" s="98"/>
    </row>
    <row r="577" spans="7:9" ht="14.25" customHeight="1" x14ac:dyDescent="0.35">
      <c r="G577" s="97"/>
      <c r="H577" s="98"/>
      <c r="I577" s="98"/>
    </row>
    <row r="578" spans="7:9" ht="14.25" customHeight="1" x14ac:dyDescent="0.35">
      <c r="G578" s="97"/>
      <c r="H578" s="98"/>
      <c r="I578" s="98"/>
    </row>
    <row r="579" spans="7:9" ht="14.25" customHeight="1" x14ac:dyDescent="0.35">
      <c r="G579" s="97"/>
      <c r="H579" s="98"/>
      <c r="I579" s="98"/>
    </row>
    <row r="580" spans="7:9" ht="14.25" customHeight="1" x14ac:dyDescent="0.35">
      <c r="G580" s="97"/>
      <c r="H580" s="98"/>
      <c r="I580" s="98"/>
    </row>
    <row r="581" spans="7:9" ht="14.25" customHeight="1" x14ac:dyDescent="0.35">
      <c r="G581" s="97"/>
      <c r="H581" s="98"/>
      <c r="I581" s="98"/>
    </row>
    <row r="582" spans="7:9" ht="14.25" customHeight="1" x14ac:dyDescent="0.35">
      <c r="G582" s="97"/>
      <c r="H582" s="98"/>
      <c r="I582" s="98"/>
    </row>
    <row r="583" spans="7:9" ht="14.25" customHeight="1" x14ac:dyDescent="0.35">
      <c r="G583" s="97"/>
      <c r="H583" s="98"/>
      <c r="I583" s="98"/>
    </row>
    <row r="584" spans="7:9" ht="14.25" customHeight="1" x14ac:dyDescent="0.35">
      <c r="G584" s="97"/>
      <c r="H584" s="98"/>
      <c r="I584" s="98"/>
    </row>
    <row r="585" spans="7:9" ht="14.25" customHeight="1" x14ac:dyDescent="0.35">
      <c r="G585" s="97"/>
      <c r="H585" s="98"/>
      <c r="I585" s="98"/>
    </row>
    <row r="586" spans="7:9" ht="14.25" customHeight="1" x14ac:dyDescent="0.35">
      <c r="G586" s="97"/>
      <c r="H586" s="98"/>
      <c r="I586" s="98"/>
    </row>
    <row r="587" spans="7:9" ht="14.25" customHeight="1" x14ac:dyDescent="0.35">
      <c r="G587" s="97"/>
      <c r="H587" s="98"/>
      <c r="I587" s="98"/>
    </row>
    <row r="588" spans="7:9" ht="14.25" customHeight="1" x14ac:dyDescent="0.35">
      <c r="G588" s="97"/>
      <c r="H588" s="98"/>
      <c r="I588" s="98"/>
    </row>
    <row r="589" spans="7:9" ht="14.25" customHeight="1" x14ac:dyDescent="0.35">
      <c r="G589" s="97"/>
      <c r="H589" s="98"/>
      <c r="I589" s="98"/>
    </row>
    <row r="590" spans="7:9" ht="14.25" customHeight="1" x14ac:dyDescent="0.35">
      <c r="G590" s="97"/>
      <c r="H590" s="98"/>
      <c r="I590" s="98"/>
    </row>
    <row r="591" spans="7:9" ht="14.25" customHeight="1" x14ac:dyDescent="0.35">
      <c r="G591" s="97"/>
      <c r="H591" s="98"/>
      <c r="I591" s="98"/>
    </row>
    <row r="592" spans="7:9" ht="14.25" customHeight="1" x14ac:dyDescent="0.35">
      <c r="G592" s="97"/>
      <c r="H592" s="98"/>
      <c r="I592" s="98"/>
    </row>
    <row r="593" spans="7:9" ht="14.25" customHeight="1" x14ac:dyDescent="0.35">
      <c r="G593" s="97"/>
      <c r="H593" s="98"/>
      <c r="I593" s="98"/>
    </row>
    <row r="594" spans="7:9" ht="14.25" customHeight="1" x14ac:dyDescent="0.35">
      <c r="G594" s="97"/>
      <c r="H594" s="98"/>
      <c r="I594" s="98"/>
    </row>
    <row r="595" spans="7:9" ht="14.25" customHeight="1" x14ac:dyDescent="0.35">
      <c r="G595" s="97"/>
      <c r="H595" s="98"/>
      <c r="I595" s="98"/>
    </row>
    <row r="596" spans="7:9" ht="14.25" customHeight="1" x14ac:dyDescent="0.35">
      <c r="G596" s="97"/>
      <c r="H596" s="98"/>
      <c r="I596" s="98"/>
    </row>
    <row r="597" spans="7:9" ht="14.25" customHeight="1" x14ac:dyDescent="0.35">
      <c r="G597" s="97"/>
      <c r="H597" s="98"/>
      <c r="I597" s="98"/>
    </row>
    <row r="598" spans="7:9" ht="14.25" customHeight="1" x14ac:dyDescent="0.35">
      <c r="G598" s="97"/>
      <c r="H598" s="98"/>
      <c r="I598" s="98"/>
    </row>
    <row r="599" spans="7:9" ht="14.25" customHeight="1" x14ac:dyDescent="0.35">
      <c r="G599" s="97"/>
      <c r="H599" s="98"/>
      <c r="I599" s="98"/>
    </row>
    <row r="600" spans="7:9" ht="14.25" customHeight="1" x14ac:dyDescent="0.35">
      <c r="G600" s="97"/>
      <c r="H600" s="98"/>
      <c r="I600" s="98"/>
    </row>
    <row r="601" spans="7:9" ht="14.25" customHeight="1" x14ac:dyDescent="0.35">
      <c r="G601" s="97"/>
      <c r="H601" s="98"/>
      <c r="I601" s="98"/>
    </row>
    <row r="602" spans="7:9" ht="14.25" customHeight="1" x14ac:dyDescent="0.35">
      <c r="G602" s="97"/>
      <c r="H602" s="98"/>
      <c r="I602" s="98"/>
    </row>
    <row r="603" spans="7:9" ht="14.25" customHeight="1" x14ac:dyDescent="0.35">
      <c r="G603" s="97"/>
      <c r="H603" s="98"/>
      <c r="I603" s="98"/>
    </row>
    <row r="604" spans="7:9" ht="14.25" customHeight="1" x14ac:dyDescent="0.35">
      <c r="G604" s="97"/>
      <c r="H604" s="98"/>
      <c r="I604" s="98"/>
    </row>
    <row r="605" spans="7:9" ht="14.25" customHeight="1" x14ac:dyDescent="0.35">
      <c r="G605" s="97"/>
      <c r="H605" s="98"/>
      <c r="I605" s="98"/>
    </row>
    <row r="606" spans="7:9" ht="14.25" customHeight="1" x14ac:dyDescent="0.35">
      <c r="G606" s="97"/>
      <c r="H606" s="98"/>
      <c r="I606" s="98"/>
    </row>
    <row r="607" spans="7:9" ht="14.25" customHeight="1" x14ac:dyDescent="0.35">
      <c r="G607" s="97"/>
      <c r="H607" s="98"/>
      <c r="I607" s="98"/>
    </row>
    <row r="608" spans="7:9" ht="14.25" customHeight="1" x14ac:dyDescent="0.35">
      <c r="G608" s="97"/>
      <c r="H608" s="98"/>
      <c r="I608" s="98"/>
    </row>
    <row r="609" spans="7:9" ht="14.25" customHeight="1" x14ac:dyDescent="0.35">
      <c r="G609" s="97"/>
      <c r="H609" s="98"/>
      <c r="I609" s="98"/>
    </row>
    <row r="610" spans="7:9" ht="14.25" customHeight="1" x14ac:dyDescent="0.35">
      <c r="G610" s="97"/>
      <c r="H610" s="98"/>
      <c r="I610" s="98"/>
    </row>
    <row r="611" spans="7:9" ht="14.25" customHeight="1" x14ac:dyDescent="0.35">
      <c r="G611" s="97"/>
      <c r="H611" s="98"/>
      <c r="I611" s="98"/>
    </row>
    <row r="612" spans="7:9" ht="14.25" customHeight="1" x14ac:dyDescent="0.35">
      <c r="G612" s="97"/>
      <c r="H612" s="98"/>
      <c r="I612" s="98"/>
    </row>
    <row r="613" spans="7:9" ht="14.25" customHeight="1" x14ac:dyDescent="0.35">
      <c r="G613" s="97"/>
      <c r="H613" s="98"/>
      <c r="I613" s="98"/>
    </row>
    <row r="614" spans="7:9" ht="14.25" customHeight="1" x14ac:dyDescent="0.35">
      <c r="G614" s="97"/>
      <c r="H614" s="98"/>
      <c r="I614" s="98"/>
    </row>
    <row r="615" spans="7:9" ht="14.25" customHeight="1" x14ac:dyDescent="0.35">
      <c r="G615" s="97"/>
      <c r="H615" s="98"/>
      <c r="I615" s="98"/>
    </row>
    <row r="616" spans="7:9" ht="14.25" customHeight="1" x14ac:dyDescent="0.35">
      <c r="G616" s="97"/>
      <c r="H616" s="98"/>
      <c r="I616" s="98"/>
    </row>
    <row r="617" spans="7:9" ht="14.25" customHeight="1" x14ac:dyDescent="0.35">
      <c r="G617" s="97"/>
      <c r="H617" s="98"/>
      <c r="I617" s="98"/>
    </row>
    <row r="618" spans="7:9" ht="14.25" customHeight="1" x14ac:dyDescent="0.35">
      <c r="G618" s="97"/>
      <c r="H618" s="98"/>
      <c r="I618" s="98"/>
    </row>
    <row r="619" spans="7:9" ht="14.25" customHeight="1" x14ac:dyDescent="0.35">
      <c r="G619" s="97"/>
      <c r="H619" s="98"/>
      <c r="I619" s="98"/>
    </row>
    <row r="620" spans="7:9" ht="14.25" customHeight="1" x14ac:dyDescent="0.35">
      <c r="G620" s="97"/>
      <c r="H620" s="98"/>
      <c r="I620" s="98"/>
    </row>
    <row r="621" spans="7:9" ht="14.25" customHeight="1" x14ac:dyDescent="0.35">
      <c r="G621" s="97"/>
      <c r="H621" s="98"/>
      <c r="I621" s="98"/>
    </row>
    <row r="622" spans="7:9" ht="14.25" customHeight="1" x14ac:dyDescent="0.35">
      <c r="G622" s="97"/>
      <c r="H622" s="98"/>
      <c r="I622" s="98"/>
    </row>
    <row r="623" spans="7:9" ht="14.25" customHeight="1" x14ac:dyDescent="0.35">
      <c r="G623" s="97"/>
      <c r="H623" s="98"/>
      <c r="I623" s="98"/>
    </row>
    <row r="624" spans="7:9" ht="14.25" customHeight="1" x14ac:dyDescent="0.35">
      <c r="G624" s="97"/>
      <c r="H624" s="98"/>
      <c r="I624" s="98"/>
    </row>
    <row r="625" spans="7:9" ht="14.25" customHeight="1" x14ac:dyDescent="0.35">
      <c r="G625" s="97"/>
      <c r="H625" s="98"/>
      <c r="I625" s="98"/>
    </row>
    <row r="626" spans="7:9" ht="14.25" customHeight="1" x14ac:dyDescent="0.35">
      <c r="G626" s="97"/>
      <c r="H626" s="98"/>
      <c r="I626" s="98"/>
    </row>
    <row r="627" spans="7:9" ht="14.25" customHeight="1" x14ac:dyDescent="0.35">
      <c r="G627" s="97"/>
      <c r="H627" s="98"/>
      <c r="I627" s="98"/>
    </row>
    <row r="628" spans="7:9" ht="14.25" customHeight="1" x14ac:dyDescent="0.35">
      <c r="G628" s="97"/>
      <c r="H628" s="98"/>
      <c r="I628" s="98"/>
    </row>
    <row r="629" spans="7:9" ht="14.25" customHeight="1" x14ac:dyDescent="0.35">
      <c r="G629" s="97"/>
      <c r="H629" s="98"/>
      <c r="I629" s="98"/>
    </row>
    <row r="630" spans="7:9" ht="14.25" customHeight="1" x14ac:dyDescent="0.35">
      <c r="G630" s="97"/>
      <c r="H630" s="98"/>
      <c r="I630" s="98"/>
    </row>
    <row r="631" spans="7:9" ht="14.25" customHeight="1" x14ac:dyDescent="0.35">
      <c r="G631" s="97"/>
      <c r="H631" s="98"/>
      <c r="I631" s="98"/>
    </row>
    <row r="632" spans="7:9" ht="14.25" customHeight="1" x14ac:dyDescent="0.35">
      <c r="G632" s="97"/>
      <c r="H632" s="98"/>
      <c r="I632" s="98"/>
    </row>
    <row r="633" spans="7:9" ht="14.25" customHeight="1" x14ac:dyDescent="0.35">
      <c r="G633" s="97"/>
      <c r="H633" s="98"/>
      <c r="I633" s="98"/>
    </row>
    <row r="634" spans="7:9" ht="14.25" customHeight="1" x14ac:dyDescent="0.35">
      <c r="G634" s="97"/>
      <c r="H634" s="98"/>
      <c r="I634" s="98"/>
    </row>
    <row r="635" spans="7:9" ht="14.25" customHeight="1" x14ac:dyDescent="0.35">
      <c r="G635" s="97"/>
      <c r="H635" s="98"/>
      <c r="I635" s="98"/>
    </row>
    <row r="636" spans="7:9" ht="14.25" customHeight="1" x14ac:dyDescent="0.35">
      <c r="G636" s="97"/>
      <c r="H636" s="98"/>
      <c r="I636" s="98"/>
    </row>
    <row r="637" spans="7:9" ht="14.25" customHeight="1" x14ac:dyDescent="0.35">
      <c r="G637" s="97"/>
      <c r="H637" s="98"/>
      <c r="I637" s="98"/>
    </row>
    <row r="638" spans="7:9" ht="14.25" customHeight="1" x14ac:dyDescent="0.35">
      <c r="G638" s="97"/>
      <c r="H638" s="98"/>
      <c r="I638" s="98"/>
    </row>
    <row r="639" spans="7:9" ht="14.25" customHeight="1" x14ac:dyDescent="0.35">
      <c r="G639" s="97"/>
      <c r="H639" s="98"/>
      <c r="I639" s="98"/>
    </row>
    <row r="640" spans="7:9" ht="14.25" customHeight="1" x14ac:dyDescent="0.35">
      <c r="G640" s="97"/>
      <c r="H640" s="98"/>
      <c r="I640" s="98"/>
    </row>
    <row r="641" spans="7:9" ht="14.25" customHeight="1" x14ac:dyDescent="0.35">
      <c r="G641" s="97"/>
      <c r="H641" s="98"/>
      <c r="I641" s="98"/>
    </row>
    <row r="642" spans="7:9" ht="14.25" customHeight="1" x14ac:dyDescent="0.35">
      <c r="G642" s="97"/>
      <c r="H642" s="98"/>
      <c r="I642" s="98"/>
    </row>
    <row r="643" spans="7:9" ht="14.25" customHeight="1" x14ac:dyDescent="0.35">
      <c r="G643" s="97"/>
      <c r="H643" s="98"/>
      <c r="I643" s="98"/>
    </row>
    <row r="644" spans="7:9" ht="14.25" customHeight="1" x14ac:dyDescent="0.35">
      <c r="G644" s="97"/>
      <c r="H644" s="98"/>
      <c r="I644" s="98"/>
    </row>
    <row r="645" spans="7:9" ht="14.25" customHeight="1" x14ac:dyDescent="0.35">
      <c r="G645" s="97"/>
      <c r="H645" s="98"/>
      <c r="I645" s="98"/>
    </row>
    <row r="646" spans="7:9" ht="14.25" customHeight="1" x14ac:dyDescent="0.35">
      <c r="G646" s="97"/>
      <c r="H646" s="98"/>
      <c r="I646" s="98"/>
    </row>
    <row r="647" spans="7:9" ht="14.25" customHeight="1" x14ac:dyDescent="0.35">
      <c r="G647" s="97"/>
      <c r="H647" s="98"/>
      <c r="I647" s="98"/>
    </row>
    <row r="648" spans="7:9" ht="14.25" customHeight="1" x14ac:dyDescent="0.35">
      <c r="G648" s="97"/>
      <c r="H648" s="98"/>
      <c r="I648" s="98"/>
    </row>
    <row r="649" spans="7:9" ht="14.25" customHeight="1" x14ac:dyDescent="0.35">
      <c r="G649" s="97"/>
      <c r="H649" s="98"/>
      <c r="I649" s="98"/>
    </row>
    <row r="650" spans="7:9" ht="14.25" customHeight="1" x14ac:dyDescent="0.35">
      <c r="G650" s="97"/>
      <c r="H650" s="98"/>
      <c r="I650" s="98"/>
    </row>
    <row r="651" spans="7:9" ht="14.25" customHeight="1" x14ac:dyDescent="0.35">
      <c r="G651" s="97"/>
      <c r="H651" s="98"/>
      <c r="I651" s="98"/>
    </row>
    <row r="652" spans="7:9" ht="14.25" customHeight="1" x14ac:dyDescent="0.35">
      <c r="G652" s="97"/>
      <c r="H652" s="98"/>
      <c r="I652" s="98"/>
    </row>
    <row r="653" spans="7:9" ht="14.25" customHeight="1" x14ac:dyDescent="0.35">
      <c r="G653" s="97"/>
      <c r="H653" s="98"/>
      <c r="I653" s="98"/>
    </row>
    <row r="654" spans="7:9" ht="14.25" customHeight="1" x14ac:dyDescent="0.35">
      <c r="G654" s="97"/>
      <c r="H654" s="98"/>
      <c r="I654" s="98"/>
    </row>
    <row r="655" spans="7:9" ht="14.25" customHeight="1" x14ac:dyDescent="0.35">
      <c r="G655" s="97"/>
      <c r="H655" s="98"/>
      <c r="I655" s="98"/>
    </row>
    <row r="656" spans="7:9" ht="14.25" customHeight="1" x14ac:dyDescent="0.35">
      <c r="G656" s="97"/>
      <c r="H656" s="98"/>
      <c r="I656" s="98"/>
    </row>
    <row r="657" spans="7:9" ht="14.25" customHeight="1" x14ac:dyDescent="0.35">
      <c r="G657" s="97"/>
      <c r="H657" s="98"/>
      <c r="I657" s="98"/>
    </row>
    <row r="658" spans="7:9" ht="14.25" customHeight="1" x14ac:dyDescent="0.35">
      <c r="G658" s="97"/>
      <c r="H658" s="98"/>
      <c r="I658" s="98"/>
    </row>
    <row r="659" spans="7:9" ht="14.25" customHeight="1" x14ac:dyDescent="0.35">
      <c r="G659" s="97"/>
      <c r="H659" s="98"/>
      <c r="I659" s="98"/>
    </row>
    <row r="660" spans="7:9" ht="14.25" customHeight="1" x14ac:dyDescent="0.35">
      <c r="G660" s="97"/>
      <c r="H660" s="98"/>
      <c r="I660" s="98"/>
    </row>
    <row r="661" spans="7:9" ht="14.25" customHeight="1" x14ac:dyDescent="0.35">
      <c r="G661" s="97"/>
      <c r="H661" s="98"/>
      <c r="I661" s="98"/>
    </row>
    <row r="662" spans="7:9" ht="14.25" customHeight="1" x14ac:dyDescent="0.35">
      <c r="G662" s="97"/>
      <c r="H662" s="98"/>
      <c r="I662" s="98"/>
    </row>
    <row r="663" spans="7:9" ht="14.25" customHeight="1" x14ac:dyDescent="0.35">
      <c r="G663" s="97"/>
      <c r="H663" s="98"/>
      <c r="I663" s="98"/>
    </row>
    <row r="664" spans="7:9" ht="14.25" customHeight="1" x14ac:dyDescent="0.35">
      <c r="G664" s="97"/>
      <c r="H664" s="98"/>
      <c r="I664" s="98"/>
    </row>
    <row r="665" spans="7:9" ht="14.25" customHeight="1" x14ac:dyDescent="0.35">
      <c r="G665" s="97"/>
      <c r="H665" s="98"/>
      <c r="I665" s="98"/>
    </row>
    <row r="666" spans="7:9" ht="14.25" customHeight="1" x14ac:dyDescent="0.35">
      <c r="G666" s="97"/>
      <c r="H666" s="98"/>
      <c r="I666" s="98"/>
    </row>
    <row r="667" spans="7:9" ht="14.25" customHeight="1" x14ac:dyDescent="0.35">
      <c r="G667" s="97"/>
      <c r="H667" s="98"/>
      <c r="I667" s="98"/>
    </row>
    <row r="668" spans="7:9" ht="14.25" customHeight="1" x14ac:dyDescent="0.35">
      <c r="G668" s="97"/>
      <c r="H668" s="98"/>
      <c r="I668" s="98"/>
    </row>
    <row r="669" spans="7:9" ht="14.25" customHeight="1" x14ac:dyDescent="0.35">
      <c r="G669" s="97"/>
      <c r="H669" s="98"/>
      <c r="I669" s="98"/>
    </row>
    <row r="670" spans="7:9" ht="14.25" customHeight="1" x14ac:dyDescent="0.35">
      <c r="G670" s="97"/>
      <c r="H670" s="98"/>
      <c r="I670" s="98"/>
    </row>
    <row r="671" spans="7:9" ht="14.25" customHeight="1" x14ac:dyDescent="0.35">
      <c r="G671" s="97"/>
      <c r="H671" s="98"/>
      <c r="I671" s="98"/>
    </row>
    <row r="672" spans="7:9" ht="14.25" customHeight="1" x14ac:dyDescent="0.35">
      <c r="G672" s="97"/>
      <c r="H672" s="98"/>
      <c r="I672" s="98"/>
    </row>
    <row r="673" spans="7:9" ht="14.25" customHeight="1" x14ac:dyDescent="0.35">
      <c r="G673" s="97"/>
      <c r="H673" s="98"/>
      <c r="I673" s="98"/>
    </row>
    <row r="674" spans="7:9" ht="14.25" customHeight="1" x14ac:dyDescent="0.35">
      <c r="G674" s="97"/>
      <c r="H674" s="98"/>
      <c r="I674" s="98"/>
    </row>
    <row r="675" spans="7:9" ht="14.25" customHeight="1" x14ac:dyDescent="0.35">
      <c r="G675" s="97"/>
      <c r="H675" s="98"/>
      <c r="I675" s="98"/>
    </row>
    <row r="676" spans="7:9" ht="14.25" customHeight="1" x14ac:dyDescent="0.35">
      <c r="G676" s="97"/>
      <c r="H676" s="98"/>
      <c r="I676" s="98"/>
    </row>
    <row r="677" spans="7:9" ht="14.25" customHeight="1" x14ac:dyDescent="0.35">
      <c r="G677" s="97"/>
      <c r="H677" s="98"/>
      <c r="I677" s="98"/>
    </row>
    <row r="678" spans="7:9" ht="14.25" customHeight="1" x14ac:dyDescent="0.35">
      <c r="G678" s="97"/>
      <c r="H678" s="98"/>
      <c r="I678" s="98"/>
    </row>
    <row r="679" spans="7:9" ht="14.25" customHeight="1" x14ac:dyDescent="0.35">
      <c r="G679" s="97"/>
      <c r="H679" s="98"/>
      <c r="I679" s="98"/>
    </row>
    <row r="680" spans="7:9" ht="14.25" customHeight="1" x14ac:dyDescent="0.35">
      <c r="G680" s="97"/>
      <c r="H680" s="98"/>
      <c r="I680" s="98"/>
    </row>
    <row r="681" spans="7:9" ht="14.25" customHeight="1" x14ac:dyDescent="0.35">
      <c r="G681" s="97"/>
      <c r="H681" s="98"/>
      <c r="I681" s="98"/>
    </row>
    <row r="682" spans="7:9" ht="14.25" customHeight="1" x14ac:dyDescent="0.35">
      <c r="G682" s="97"/>
      <c r="H682" s="98"/>
      <c r="I682" s="98"/>
    </row>
    <row r="683" spans="7:9" ht="14.25" customHeight="1" x14ac:dyDescent="0.35">
      <c r="G683" s="97"/>
      <c r="H683" s="98"/>
      <c r="I683" s="98"/>
    </row>
    <row r="684" spans="7:9" ht="14.25" customHeight="1" x14ac:dyDescent="0.35">
      <c r="G684" s="97"/>
      <c r="H684" s="98"/>
      <c r="I684" s="98"/>
    </row>
    <row r="685" spans="7:9" ht="14.25" customHeight="1" x14ac:dyDescent="0.35">
      <c r="G685" s="97"/>
      <c r="H685" s="98"/>
      <c r="I685" s="98"/>
    </row>
    <row r="686" spans="7:9" ht="14.25" customHeight="1" x14ac:dyDescent="0.35">
      <c r="G686" s="97"/>
      <c r="H686" s="98"/>
      <c r="I686" s="98"/>
    </row>
    <row r="687" spans="7:9" ht="14.25" customHeight="1" x14ac:dyDescent="0.35">
      <c r="G687" s="97"/>
      <c r="H687" s="98"/>
      <c r="I687" s="98"/>
    </row>
    <row r="688" spans="7:9" ht="14.25" customHeight="1" x14ac:dyDescent="0.35">
      <c r="G688" s="97"/>
      <c r="H688" s="98"/>
      <c r="I688" s="98"/>
    </row>
    <row r="689" spans="7:9" ht="14.25" customHeight="1" x14ac:dyDescent="0.35">
      <c r="G689" s="97"/>
      <c r="H689" s="98"/>
      <c r="I689" s="98"/>
    </row>
    <row r="690" spans="7:9" ht="14.25" customHeight="1" x14ac:dyDescent="0.35">
      <c r="G690" s="97"/>
      <c r="H690" s="98"/>
      <c r="I690" s="98"/>
    </row>
    <row r="691" spans="7:9" ht="14.25" customHeight="1" x14ac:dyDescent="0.35">
      <c r="G691" s="97"/>
      <c r="H691" s="98"/>
      <c r="I691" s="98"/>
    </row>
    <row r="692" spans="7:9" ht="14.25" customHeight="1" x14ac:dyDescent="0.35">
      <c r="G692" s="97"/>
      <c r="H692" s="98"/>
      <c r="I692" s="98"/>
    </row>
    <row r="693" spans="7:9" ht="14.25" customHeight="1" x14ac:dyDescent="0.35">
      <c r="G693" s="97"/>
      <c r="H693" s="98"/>
      <c r="I693" s="98"/>
    </row>
    <row r="694" spans="7:9" ht="14.25" customHeight="1" x14ac:dyDescent="0.35">
      <c r="G694" s="97"/>
      <c r="H694" s="98"/>
      <c r="I694" s="98"/>
    </row>
    <row r="695" spans="7:9" ht="14.25" customHeight="1" x14ac:dyDescent="0.35">
      <c r="G695" s="97"/>
      <c r="H695" s="98"/>
      <c r="I695" s="98"/>
    </row>
    <row r="696" spans="7:9" ht="14.25" customHeight="1" x14ac:dyDescent="0.35">
      <c r="G696" s="97"/>
      <c r="H696" s="98"/>
      <c r="I696" s="98"/>
    </row>
    <row r="697" spans="7:9" ht="14.25" customHeight="1" x14ac:dyDescent="0.35">
      <c r="G697" s="97"/>
      <c r="H697" s="98"/>
      <c r="I697" s="98"/>
    </row>
    <row r="698" spans="7:9" ht="14.25" customHeight="1" x14ac:dyDescent="0.35">
      <c r="G698" s="97"/>
      <c r="H698" s="98"/>
      <c r="I698" s="98"/>
    </row>
    <row r="699" spans="7:9" ht="14.25" customHeight="1" x14ac:dyDescent="0.35">
      <c r="G699" s="97"/>
      <c r="H699" s="98"/>
      <c r="I699" s="98"/>
    </row>
    <row r="700" spans="7:9" ht="14.25" customHeight="1" x14ac:dyDescent="0.35">
      <c r="G700" s="97"/>
      <c r="H700" s="98"/>
      <c r="I700" s="98"/>
    </row>
    <row r="701" spans="7:9" ht="14.25" customHeight="1" x14ac:dyDescent="0.35">
      <c r="G701" s="97"/>
      <c r="H701" s="98"/>
      <c r="I701" s="98"/>
    </row>
    <row r="702" spans="7:9" ht="14.25" customHeight="1" x14ac:dyDescent="0.35">
      <c r="G702" s="97"/>
      <c r="H702" s="98"/>
      <c r="I702" s="98"/>
    </row>
    <row r="703" spans="7:9" ht="14.25" customHeight="1" x14ac:dyDescent="0.35">
      <c r="G703" s="97"/>
      <c r="H703" s="98"/>
      <c r="I703" s="98"/>
    </row>
    <row r="704" spans="7:9" ht="14.25" customHeight="1" x14ac:dyDescent="0.35">
      <c r="G704" s="97"/>
      <c r="H704" s="98"/>
      <c r="I704" s="98"/>
    </row>
    <row r="705" spans="7:9" ht="14.25" customHeight="1" x14ac:dyDescent="0.35">
      <c r="G705" s="97"/>
      <c r="H705" s="98"/>
      <c r="I705" s="98"/>
    </row>
    <row r="706" spans="7:9" ht="14.25" customHeight="1" x14ac:dyDescent="0.35">
      <c r="G706" s="97"/>
      <c r="H706" s="98"/>
      <c r="I706" s="98"/>
    </row>
    <row r="707" spans="7:9" ht="14.25" customHeight="1" x14ac:dyDescent="0.35">
      <c r="G707" s="97"/>
      <c r="H707" s="98"/>
      <c r="I707" s="98"/>
    </row>
    <row r="708" spans="7:9" ht="14.25" customHeight="1" x14ac:dyDescent="0.35">
      <c r="G708" s="97"/>
      <c r="H708" s="98"/>
      <c r="I708" s="98"/>
    </row>
    <row r="709" spans="7:9" ht="14.25" customHeight="1" x14ac:dyDescent="0.35">
      <c r="G709" s="97"/>
      <c r="H709" s="98"/>
      <c r="I709" s="98"/>
    </row>
    <row r="710" spans="7:9" ht="14.25" customHeight="1" x14ac:dyDescent="0.35">
      <c r="G710" s="97"/>
      <c r="H710" s="98"/>
      <c r="I710" s="98"/>
    </row>
    <row r="711" spans="7:9" ht="14.25" customHeight="1" x14ac:dyDescent="0.35">
      <c r="G711" s="97"/>
      <c r="H711" s="98"/>
      <c r="I711" s="98"/>
    </row>
    <row r="712" spans="7:9" ht="14.25" customHeight="1" x14ac:dyDescent="0.35">
      <c r="G712" s="97"/>
      <c r="H712" s="98"/>
      <c r="I712" s="98"/>
    </row>
    <row r="713" spans="7:9" ht="14.25" customHeight="1" x14ac:dyDescent="0.35">
      <c r="G713" s="97"/>
      <c r="H713" s="98"/>
      <c r="I713" s="98"/>
    </row>
    <row r="714" spans="7:9" ht="14.25" customHeight="1" x14ac:dyDescent="0.35">
      <c r="G714" s="97"/>
      <c r="H714" s="98"/>
      <c r="I714" s="98"/>
    </row>
    <row r="715" spans="7:9" ht="14.25" customHeight="1" x14ac:dyDescent="0.35">
      <c r="G715" s="97"/>
      <c r="H715" s="98"/>
      <c r="I715" s="98"/>
    </row>
    <row r="716" spans="7:9" ht="14.25" customHeight="1" x14ac:dyDescent="0.35">
      <c r="G716" s="97"/>
      <c r="H716" s="98"/>
      <c r="I716" s="98"/>
    </row>
    <row r="717" spans="7:9" ht="14.25" customHeight="1" x14ac:dyDescent="0.35">
      <c r="G717" s="97"/>
      <c r="H717" s="98"/>
      <c r="I717" s="98"/>
    </row>
    <row r="718" spans="7:9" ht="14.25" customHeight="1" x14ac:dyDescent="0.35">
      <c r="G718" s="97"/>
      <c r="H718" s="98"/>
      <c r="I718" s="98"/>
    </row>
    <row r="719" spans="7:9" ht="14.25" customHeight="1" x14ac:dyDescent="0.35">
      <c r="G719" s="97"/>
      <c r="H719" s="98"/>
      <c r="I719" s="98"/>
    </row>
    <row r="720" spans="7:9" ht="14.25" customHeight="1" x14ac:dyDescent="0.35">
      <c r="G720" s="97"/>
      <c r="H720" s="98"/>
      <c r="I720" s="98"/>
    </row>
    <row r="721" spans="7:9" ht="14.25" customHeight="1" x14ac:dyDescent="0.35">
      <c r="G721" s="97"/>
      <c r="H721" s="98"/>
      <c r="I721" s="98"/>
    </row>
    <row r="722" spans="7:9" ht="14.25" customHeight="1" x14ac:dyDescent="0.35">
      <c r="G722" s="97"/>
      <c r="H722" s="98"/>
      <c r="I722" s="98"/>
    </row>
    <row r="723" spans="7:9" ht="14.25" customHeight="1" x14ac:dyDescent="0.35">
      <c r="G723" s="97"/>
      <c r="H723" s="98"/>
      <c r="I723" s="98"/>
    </row>
    <row r="724" spans="7:9" ht="14.25" customHeight="1" x14ac:dyDescent="0.35">
      <c r="G724" s="97"/>
      <c r="H724" s="98"/>
      <c r="I724" s="98"/>
    </row>
    <row r="725" spans="7:9" ht="14.25" customHeight="1" x14ac:dyDescent="0.35">
      <c r="G725" s="97"/>
      <c r="H725" s="98"/>
      <c r="I725" s="98"/>
    </row>
    <row r="726" spans="7:9" ht="14.25" customHeight="1" x14ac:dyDescent="0.35">
      <c r="G726" s="97"/>
      <c r="H726" s="98"/>
      <c r="I726" s="98"/>
    </row>
    <row r="727" spans="7:9" ht="14.25" customHeight="1" x14ac:dyDescent="0.35">
      <c r="G727" s="97"/>
      <c r="H727" s="98"/>
      <c r="I727" s="98"/>
    </row>
    <row r="728" spans="7:9" ht="14.25" customHeight="1" x14ac:dyDescent="0.35">
      <c r="G728" s="97"/>
      <c r="H728" s="98"/>
      <c r="I728" s="98"/>
    </row>
    <row r="729" spans="7:9" ht="14.25" customHeight="1" x14ac:dyDescent="0.35">
      <c r="G729" s="97"/>
      <c r="H729" s="98"/>
      <c r="I729" s="98"/>
    </row>
    <row r="730" spans="7:9" ht="14.25" customHeight="1" x14ac:dyDescent="0.35">
      <c r="G730" s="97"/>
      <c r="H730" s="98"/>
      <c r="I730" s="98"/>
    </row>
    <row r="731" spans="7:9" ht="14.25" customHeight="1" x14ac:dyDescent="0.35">
      <c r="G731" s="97"/>
      <c r="H731" s="98"/>
      <c r="I731" s="98"/>
    </row>
    <row r="732" spans="7:9" ht="14.25" customHeight="1" x14ac:dyDescent="0.35">
      <c r="G732" s="97"/>
      <c r="H732" s="98"/>
      <c r="I732" s="98"/>
    </row>
    <row r="733" spans="7:9" ht="14.25" customHeight="1" x14ac:dyDescent="0.35">
      <c r="G733" s="97"/>
      <c r="H733" s="98"/>
      <c r="I733" s="98"/>
    </row>
    <row r="734" spans="7:9" ht="14.25" customHeight="1" x14ac:dyDescent="0.35">
      <c r="G734" s="97"/>
      <c r="H734" s="98"/>
      <c r="I734" s="98"/>
    </row>
    <row r="735" spans="7:9" ht="14.25" customHeight="1" x14ac:dyDescent="0.35">
      <c r="G735" s="97"/>
      <c r="H735" s="98"/>
      <c r="I735" s="98"/>
    </row>
    <row r="736" spans="7:9" ht="14.25" customHeight="1" x14ac:dyDescent="0.35">
      <c r="G736" s="97"/>
      <c r="H736" s="98"/>
      <c r="I736" s="98"/>
    </row>
    <row r="737" spans="7:9" ht="14.25" customHeight="1" x14ac:dyDescent="0.35">
      <c r="G737" s="97"/>
      <c r="H737" s="98"/>
      <c r="I737" s="98"/>
    </row>
    <row r="738" spans="7:9" ht="14.25" customHeight="1" x14ac:dyDescent="0.35">
      <c r="G738" s="97"/>
      <c r="H738" s="98"/>
      <c r="I738" s="98"/>
    </row>
    <row r="739" spans="7:9" ht="14.25" customHeight="1" x14ac:dyDescent="0.35">
      <c r="G739" s="97"/>
      <c r="H739" s="98"/>
      <c r="I739" s="98"/>
    </row>
    <row r="740" spans="7:9" ht="14.25" customHeight="1" x14ac:dyDescent="0.35">
      <c r="G740" s="97"/>
      <c r="H740" s="98"/>
      <c r="I740" s="98"/>
    </row>
    <row r="741" spans="7:9" ht="14.25" customHeight="1" x14ac:dyDescent="0.35">
      <c r="G741" s="97"/>
      <c r="H741" s="98"/>
      <c r="I741" s="98"/>
    </row>
    <row r="742" spans="7:9" ht="14.25" customHeight="1" x14ac:dyDescent="0.35">
      <c r="G742" s="97"/>
      <c r="H742" s="98"/>
      <c r="I742" s="98"/>
    </row>
    <row r="743" spans="7:9" ht="14.25" customHeight="1" x14ac:dyDescent="0.35">
      <c r="G743" s="97"/>
      <c r="H743" s="98"/>
      <c r="I743" s="98"/>
    </row>
    <row r="744" spans="7:9" ht="14.25" customHeight="1" x14ac:dyDescent="0.35">
      <c r="G744" s="97"/>
      <c r="H744" s="98"/>
      <c r="I744" s="98"/>
    </row>
    <row r="745" spans="7:9" ht="14.25" customHeight="1" x14ac:dyDescent="0.35">
      <c r="G745" s="97"/>
      <c r="H745" s="98"/>
      <c r="I745" s="98"/>
    </row>
    <row r="746" spans="7:9" ht="14.25" customHeight="1" x14ac:dyDescent="0.35">
      <c r="G746" s="97"/>
      <c r="H746" s="98"/>
      <c r="I746" s="98"/>
    </row>
    <row r="747" spans="7:9" ht="14.25" customHeight="1" x14ac:dyDescent="0.35">
      <c r="G747" s="97"/>
      <c r="H747" s="98"/>
      <c r="I747" s="98"/>
    </row>
    <row r="748" spans="7:9" ht="14.25" customHeight="1" x14ac:dyDescent="0.35">
      <c r="G748" s="97"/>
      <c r="H748" s="98"/>
      <c r="I748" s="98"/>
    </row>
    <row r="749" spans="7:9" ht="14.25" customHeight="1" x14ac:dyDescent="0.35">
      <c r="G749" s="97"/>
      <c r="H749" s="98"/>
      <c r="I749" s="98"/>
    </row>
    <row r="750" spans="7:9" ht="14.25" customHeight="1" x14ac:dyDescent="0.35">
      <c r="G750" s="97"/>
      <c r="H750" s="98"/>
      <c r="I750" s="98"/>
    </row>
    <row r="751" spans="7:9" ht="14.25" customHeight="1" x14ac:dyDescent="0.35">
      <c r="G751" s="97"/>
      <c r="H751" s="98"/>
      <c r="I751" s="98"/>
    </row>
    <row r="752" spans="7:9" ht="14.25" customHeight="1" x14ac:dyDescent="0.35">
      <c r="G752" s="97"/>
      <c r="H752" s="98"/>
      <c r="I752" s="98"/>
    </row>
    <row r="753" spans="7:9" ht="14.25" customHeight="1" x14ac:dyDescent="0.35">
      <c r="G753" s="97"/>
      <c r="H753" s="98"/>
      <c r="I753" s="98"/>
    </row>
    <row r="754" spans="7:9" ht="14.25" customHeight="1" x14ac:dyDescent="0.35">
      <c r="G754" s="97"/>
      <c r="H754" s="98"/>
      <c r="I754" s="98"/>
    </row>
    <row r="755" spans="7:9" ht="14.25" customHeight="1" x14ac:dyDescent="0.35">
      <c r="G755" s="97"/>
      <c r="H755" s="98"/>
      <c r="I755" s="98"/>
    </row>
    <row r="756" spans="7:9" ht="14.25" customHeight="1" x14ac:dyDescent="0.35">
      <c r="G756" s="97"/>
      <c r="H756" s="98"/>
      <c r="I756" s="98"/>
    </row>
    <row r="757" spans="7:9" ht="14.25" customHeight="1" x14ac:dyDescent="0.35">
      <c r="G757" s="97"/>
      <c r="H757" s="98"/>
      <c r="I757" s="98"/>
    </row>
    <row r="758" spans="7:9" ht="14.25" customHeight="1" x14ac:dyDescent="0.35">
      <c r="G758" s="97"/>
      <c r="H758" s="98"/>
      <c r="I758" s="98"/>
    </row>
    <row r="759" spans="7:9" ht="14.25" customHeight="1" x14ac:dyDescent="0.35">
      <c r="G759" s="97"/>
      <c r="H759" s="98"/>
      <c r="I759" s="98"/>
    </row>
    <row r="760" spans="7:9" ht="14.25" customHeight="1" x14ac:dyDescent="0.35">
      <c r="G760" s="97"/>
      <c r="H760" s="98"/>
      <c r="I760" s="98"/>
    </row>
    <row r="761" spans="7:9" ht="14.25" customHeight="1" x14ac:dyDescent="0.35">
      <c r="G761" s="97"/>
      <c r="H761" s="98"/>
      <c r="I761" s="98"/>
    </row>
    <row r="762" spans="7:9" ht="14.25" customHeight="1" x14ac:dyDescent="0.35">
      <c r="G762" s="97"/>
      <c r="H762" s="98"/>
      <c r="I762" s="98"/>
    </row>
    <row r="763" spans="7:9" ht="14.25" customHeight="1" x14ac:dyDescent="0.35">
      <c r="G763" s="97"/>
      <c r="H763" s="98"/>
      <c r="I763" s="98"/>
    </row>
    <row r="764" spans="7:9" ht="14.25" customHeight="1" x14ac:dyDescent="0.35">
      <c r="G764" s="97"/>
      <c r="H764" s="98"/>
      <c r="I764" s="98"/>
    </row>
    <row r="765" spans="7:9" ht="14.25" customHeight="1" x14ac:dyDescent="0.35">
      <c r="G765" s="97"/>
      <c r="H765" s="98"/>
      <c r="I765" s="98"/>
    </row>
    <row r="766" spans="7:9" ht="14.25" customHeight="1" x14ac:dyDescent="0.35">
      <c r="G766" s="97"/>
      <c r="H766" s="98"/>
      <c r="I766" s="98"/>
    </row>
    <row r="767" spans="7:9" ht="14.25" customHeight="1" x14ac:dyDescent="0.35">
      <c r="G767" s="97"/>
      <c r="H767" s="98"/>
      <c r="I767" s="98"/>
    </row>
    <row r="768" spans="7:9" ht="14.25" customHeight="1" x14ac:dyDescent="0.35">
      <c r="G768" s="97"/>
      <c r="H768" s="98"/>
      <c r="I768" s="98"/>
    </row>
    <row r="769" spans="7:9" ht="14.25" customHeight="1" x14ac:dyDescent="0.35">
      <c r="G769" s="97"/>
      <c r="H769" s="98"/>
      <c r="I769" s="98"/>
    </row>
    <row r="770" spans="7:9" ht="14.25" customHeight="1" x14ac:dyDescent="0.35">
      <c r="G770" s="97"/>
      <c r="H770" s="98"/>
      <c r="I770" s="98"/>
    </row>
    <row r="771" spans="7:9" ht="14.25" customHeight="1" x14ac:dyDescent="0.35">
      <c r="G771" s="97"/>
      <c r="H771" s="98"/>
      <c r="I771" s="98"/>
    </row>
    <row r="772" spans="7:9" ht="14.25" customHeight="1" x14ac:dyDescent="0.35">
      <c r="G772" s="97"/>
      <c r="H772" s="98"/>
      <c r="I772" s="98"/>
    </row>
    <row r="773" spans="7:9" ht="14.25" customHeight="1" x14ac:dyDescent="0.35">
      <c r="G773" s="97"/>
      <c r="H773" s="98"/>
      <c r="I773" s="98"/>
    </row>
    <row r="774" spans="7:9" ht="14.25" customHeight="1" x14ac:dyDescent="0.35">
      <c r="G774" s="97"/>
      <c r="H774" s="98"/>
      <c r="I774" s="98"/>
    </row>
    <row r="775" spans="7:9" ht="14.25" customHeight="1" x14ac:dyDescent="0.35">
      <c r="G775" s="97"/>
      <c r="H775" s="98"/>
      <c r="I775" s="98"/>
    </row>
    <row r="776" spans="7:9" ht="14.25" customHeight="1" x14ac:dyDescent="0.35">
      <c r="G776" s="97"/>
      <c r="H776" s="98"/>
      <c r="I776" s="98"/>
    </row>
    <row r="777" spans="7:9" ht="14.25" customHeight="1" x14ac:dyDescent="0.35">
      <c r="G777" s="97"/>
      <c r="H777" s="98"/>
      <c r="I777" s="98"/>
    </row>
    <row r="778" spans="7:9" ht="14.25" customHeight="1" x14ac:dyDescent="0.35">
      <c r="G778" s="97"/>
      <c r="H778" s="98"/>
      <c r="I778" s="98"/>
    </row>
    <row r="779" spans="7:9" ht="14.25" customHeight="1" x14ac:dyDescent="0.35">
      <c r="G779" s="97"/>
      <c r="H779" s="98"/>
      <c r="I779" s="98"/>
    </row>
    <row r="780" spans="7:9" ht="14.25" customHeight="1" x14ac:dyDescent="0.35">
      <c r="G780" s="97"/>
      <c r="H780" s="98"/>
      <c r="I780" s="98"/>
    </row>
    <row r="781" spans="7:9" ht="14.25" customHeight="1" x14ac:dyDescent="0.35">
      <c r="G781" s="97"/>
      <c r="H781" s="98"/>
      <c r="I781" s="98"/>
    </row>
    <row r="782" spans="7:9" ht="14.25" customHeight="1" x14ac:dyDescent="0.35">
      <c r="G782" s="97"/>
      <c r="H782" s="98"/>
      <c r="I782" s="98"/>
    </row>
    <row r="783" spans="7:9" ht="14.25" customHeight="1" x14ac:dyDescent="0.35">
      <c r="G783" s="97"/>
      <c r="H783" s="98"/>
      <c r="I783" s="98"/>
    </row>
    <row r="784" spans="7:9" ht="14.25" customHeight="1" x14ac:dyDescent="0.35">
      <c r="G784" s="97"/>
      <c r="H784" s="98"/>
      <c r="I784" s="98"/>
    </row>
    <row r="785" spans="7:9" ht="14.25" customHeight="1" x14ac:dyDescent="0.35">
      <c r="G785" s="97"/>
      <c r="H785" s="98"/>
      <c r="I785" s="98"/>
    </row>
    <row r="786" spans="7:9" ht="14.25" customHeight="1" x14ac:dyDescent="0.35">
      <c r="G786" s="97"/>
      <c r="H786" s="98"/>
      <c r="I786" s="98"/>
    </row>
    <row r="787" spans="7:9" ht="14.25" customHeight="1" x14ac:dyDescent="0.35">
      <c r="G787" s="97"/>
      <c r="H787" s="98"/>
      <c r="I787" s="98"/>
    </row>
    <row r="788" spans="7:9" ht="14.25" customHeight="1" x14ac:dyDescent="0.35">
      <c r="G788" s="97"/>
      <c r="H788" s="98"/>
      <c r="I788" s="98"/>
    </row>
    <row r="789" spans="7:9" ht="14.25" customHeight="1" x14ac:dyDescent="0.35">
      <c r="G789" s="97"/>
      <c r="H789" s="98"/>
      <c r="I789" s="98"/>
    </row>
    <row r="790" spans="7:9" ht="14.25" customHeight="1" x14ac:dyDescent="0.35">
      <c r="G790" s="97"/>
      <c r="H790" s="98"/>
      <c r="I790" s="98"/>
    </row>
    <row r="791" spans="7:9" ht="14.25" customHeight="1" x14ac:dyDescent="0.35">
      <c r="G791" s="97"/>
      <c r="H791" s="98"/>
      <c r="I791" s="98"/>
    </row>
    <row r="792" spans="7:9" ht="14.25" customHeight="1" x14ac:dyDescent="0.35">
      <c r="G792" s="97"/>
      <c r="H792" s="98"/>
      <c r="I792" s="98"/>
    </row>
    <row r="793" spans="7:9" ht="14.25" customHeight="1" x14ac:dyDescent="0.35">
      <c r="G793" s="97"/>
      <c r="H793" s="98"/>
      <c r="I793" s="98"/>
    </row>
    <row r="794" spans="7:9" ht="14.25" customHeight="1" x14ac:dyDescent="0.35">
      <c r="G794" s="97"/>
      <c r="H794" s="98"/>
      <c r="I794" s="98"/>
    </row>
    <row r="795" spans="7:9" ht="14.25" customHeight="1" x14ac:dyDescent="0.35">
      <c r="G795" s="97"/>
      <c r="H795" s="98"/>
      <c r="I795" s="98"/>
    </row>
    <row r="796" spans="7:9" ht="14.25" customHeight="1" x14ac:dyDescent="0.35">
      <c r="G796" s="97"/>
      <c r="H796" s="98"/>
      <c r="I796" s="98"/>
    </row>
    <row r="797" spans="7:9" ht="14.25" customHeight="1" x14ac:dyDescent="0.35">
      <c r="G797" s="97"/>
      <c r="H797" s="98"/>
      <c r="I797" s="98"/>
    </row>
    <row r="798" spans="7:9" ht="14.25" customHeight="1" x14ac:dyDescent="0.35">
      <c r="G798" s="97"/>
      <c r="H798" s="98"/>
      <c r="I798" s="98"/>
    </row>
    <row r="799" spans="7:9" ht="14.25" customHeight="1" x14ac:dyDescent="0.35">
      <c r="G799" s="97"/>
      <c r="H799" s="98"/>
      <c r="I799" s="98"/>
    </row>
    <row r="800" spans="7:9" ht="14.25" customHeight="1" x14ac:dyDescent="0.35">
      <c r="G800" s="97"/>
      <c r="H800" s="98"/>
      <c r="I800" s="98"/>
    </row>
    <row r="801" spans="7:9" ht="14.25" customHeight="1" x14ac:dyDescent="0.35">
      <c r="G801" s="97"/>
      <c r="H801" s="98"/>
      <c r="I801" s="98"/>
    </row>
    <row r="802" spans="7:9" ht="14.25" customHeight="1" x14ac:dyDescent="0.35">
      <c r="G802" s="97"/>
      <c r="H802" s="98"/>
      <c r="I802" s="98"/>
    </row>
    <row r="803" spans="7:9" ht="14.25" customHeight="1" x14ac:dyDescent="0.35">
      <c r="G803" s="97"/>
      <c r="H803" s="98"/>
      <c r="I803" s="98"/>
    </row>
    <row r="804" spans="7:9" ht="14.25" customHeight="1" x14ac:dyDescent="0.35">
      <c r="G804" s="97"/>
      <c r="H804" s="98"/>
      <c r="I804" s="98"/>
    </row>
    <row r="805" spans="7:9" ht="14.25" customHeight="1" x14ac:dyDescent="0.35">
      <c r="G805" s="97"/>
      <c r="H805" s="98"/>
      <c r="I805" s="98"/>
    </row>
    <row r="806" spans="7:9" ht="14.25" customHeight="1" x14ac:dyDescent="0.35">
      <c r="G806" s="97"/>
      <c r="H806" s="98"/>
      <c r="I806" s="98"/>
    </row>
    <row r="807" spans="7:9" ht="14.25" customHeight="1" x14ac:dyDescent="0.35">
      <c r="G807" s="97"/>
      <c r="H807" s="98"/>
      <c r="I807" s="98"/>
    </row>
    <row r="808" spans="7:9" ht="14.25" customHeight="1" x14ac:dyDescent="0.35">
      <c r="G808" s="97"/>
      <c r="H808" s="98"/>
      <c r="I808" s="98"/>
    </row>
    <row r="809" spans="7:9" ht="14.25" customHeight="1" x14ac:dyDescent="0.35">
      <c r="G809" s="97"/>
      <c r="H809" s="98"/>
      <c r="I809" s="98"/>
    </row>
    <row r="810" spans="7:9" ht="14.25" customHeight="1" x14ac:dyDescent="0.35">
      <c r="G810" s="97"/>
      <c r="H810" s="98"/>
      <c r="I810" s="98"/>
    </row>
    <row r="811" spans="7:9" ht="14.25" customHeight="1" x14ac:dyDescent="0.35">
      <c r="G811" s="97"/>
      <c r="H811" s="98"/>
      <c r="I811" s="98"/>
    </row>
    <row r="812" spans="7:9" ht="14.25" customHeight="1" x14ac:dyDescent="0.35">
      <c r="G812" s="97"/>
      <c r="H812" s="98"/>
      <c r="I812" s="98"/>
    </row>
    <row r="813" spans="7:9" ht="14.25" customHeight="1" x14ac:dyDescent="0.35">
      <c r="G813" s="97"/>
      <c r="H813" s="98"/>
      <c r="I813" s="98"/>
    </row>
    <row r="814" spans="7:9" ht="14.25" customHeight="1" x14ac:dyDescent="0.35">
      <c r="G814" s="97"/>
      <c r="H814" s="98"/>
      <c r="I814" s="98"/>
    </row>
    <row r="815" spans="7:9" ht="14.25" customHeight="1" x14ac:dyDescent="0.35">
      <c r="G815" s="97"/>
      <c r="H815" s="98"/>
      <c r="I815" s="98"/>
    </row>
    <row r="816" spans="7:9" ht="14.25" customHeight="1" x14ac:dyDescent="0.35">
      <c r="G816" s="97"/>
      <c r="H816" s="98"/>
      <c r="I816" s="98"/>
    </row>
    <row r="817" spans="7:9" ht="14.25" customHeight="1" x14ac:dyDescent="0.35">
      <c r="G817" s="97"/>
      <c r="H817" s="98"/>
      <c r="I817" s="98"/>
    </row>
    <row r="818" spans="7:9" ht="14.25" customHeight="1" x14ac:dyDescent="0.35">
      <c r="G818" s="97"/>
      <c r="H818" s="98"/>
      <c r="I818" s="98"/>
    </row>
    <row r="819" spans="7:9" ht="14.25" customHeight="1" x14ac:dyDescent="0.35">
      <c r="G819" s="97"/>
      <c r="H819" s="98"/>
      <c r="I819" s="98"/>
    </row>
    <row r="820" spans="7:9" ht="14.25" customHeight="1" x14ac:dyDescent="0.35">
      <c r="G820" s="97"/>
      <c r="H820" s="98"/>
      <c r="I820" s="98"/>
    </row>
    <row r="821" spans="7:9" ht="14.25" customHeight="1" x14ac:dyDescent="0.35">
      <c r="G821" s="97"/>
      <c r="H821" s="98"/>
      <c r="I821" s="98"/>
    </row>
    <row r="822" spans="7:9" ht="14.25" customHeight="1" x14ac:dyDescent="0.35">
      <c r="G822" s="97"/>
      <c r="H822" s="98"/>
      <c r="I822" s="98"/>
    </row>
    <row r="823" spans="7:9" ht="14.25" customHeight="1" x14ac:dyDescent="0.35">
      <c r="G823" s="97"/>
      <c r="H823" s="98"/>
      <c r="I823" s="98"/>
    </row>
    <row r="824" spans="7:9" ht="14.25" customHeight="1" x14ac:dyDescent="0.35">
      <c r="G824" s="97"/>
      <c r="H824" s="98"/>
      <c r="I824" s="98"/>
    </row>
    <row r="825" spans="7:9" ht="14.25" customHeight="1" x14ac:dyDescent="0.35">
      <c r="G825" s="97"/>
      <c r="H825" s="98"/>
      <c r="I825" s="98"/>
    </row>
    <row r="826" spans="7:9" ht="14.25" customHeight="1" x14ac:dyDescent="0.35">
      <c r="G826" s="97"/>
      <c r="H826" s="98"/>
      <c r="I826" s="98"/>
    </row>
    <row r="827" spans="7:9" ht="14.25" customHeight="1" x14ac:dyDescent="0.35">
      <c r="G827" s="97"/>
      <c r="H827" s="98"/>
      <c r="I827" s="98"/>
    </row>
    <row r="828" spans="7:9" ht="14.25" customHeight="1" x14ac:dyDescent="0.35">
      <c r="G828" s="97"/>
      <c r="H828" s="98"/>
      <c r="I828" s="98"/>
    </row>
    <row r="829" spans="7:9" ht="14.25" customHeight="1" x14ac:dyDescent="0.35">
      <c r="G829" s="97"/>
      <c r="H829" s="98"/>
      <c r="I829" s="98"/>
    </row>
    <row r="830" spans="7:9" ht="14.25" customHeight="1" x14ac:dyDescent="0.35">
      <c r="G830" s="97"/>
      <c r="H830" s="98"/>
      <c r="I830" s="98"/>
    </row>
    <row r="831" spans="7:9" ht="14.25" customHeight="1" x14ac:dyDescent="0.35">
      <c r="G831" s="97"/>
      <c r="H831" s="98"/>
      <c r="I831" s="98"/>
    </row>
    <row r="832" spans="7:9" ht="14.25" customHeight="1" x14ac:dyDescent="0.35">
      <c r="G832" s="97"/>
      <c r="H832" s="98"/>
      <c r="I832" s="98"/>
    </row>
    <row r="833" spans="7:9" ht="14.25" customHeight="1" x14ac:dyDescent="0.35">
      <c r="G833" s="97"/>
      <c r="H833" s="98"/>
      <c r="I833" s="98"/>
    </row>
    <row r="834" spans="7:9" ht="14.25" customHeight="1" x14ac:dyDescent="0.35">
      <c r="G834" s="97"/>
      <c r="H834" s="98"/>
      <c r="I834" s="98"/>
    </row>
    <row r="835" spans="7:9" ht="14.25" customHeight="1" x14ac:dyDescent="0.35">
      <c r="G835" s="97"/>
      <c r="H835" s="98"/>
      <c r="I835" s="98"/>
    </row>
    <row r="836" spans="7:9" ht="14.25" customHeight="1" x14ac:dyDescent="0.35">
      <c r="G836" s="97"/>
      <c r="H836" s="98"/>
      <c r="I836" s="98"/>
    </row>
    <row r="837" spans="7:9" ht="14.25" customHeight="1" x14ac:dyDescent="0.35">
      <c r="G837" s="97"/>
      <c r="H837" s="98"/>
      <c r="I837" s="98"/>
    </row>
    <row r="838" spans="7:9" ht="14.25" customHeight="1" x14ac:dyDescent="0.35">
      <c r="G838" s="97"/>
      <c r="H838" s="98"/>
      <c r="I838" s="98"/>
    </row>
    <row r="839" spans="7:9" ht="14.25" customHeight="1" x14ac:dyDescent="0.35">
      <c r="G839" s="97"/>
      <c r="H839" s="98"/>
      <c r="I839" s="98"/>
    </row>
    <row r="840" spans="7:9" ht="14.25" customHeight="1" x14ac:dyDescent="0.35">
      <c r="G840" s="97"/>
      <c r="H840" s="98"/>
      <c r="I840" s="98"/>
    </row>
    <row r="841" spans="7:9" ht="14.25" customHeight="1" x14ac:dyDescent="0.35">
      <c r="G841" s="97"/>
      <c r="H841" s="98"/>
      <c r="I841" s="98"/>
    </row>
    <row r="842" spans="7:9" ht="14.25" customHeight="1" x14ac:dyDescent="0.35">
      <c r="G842" s="97"/>
      <c r="H842" s="98"/>
      <c r="I842" s="98"/>
    </row>
    <row r="843" spans="7:9" ht="14.25" customHeight="1" x14ac:dyDescent="0.35">
      <c r="G843" s="97"/>
      <c r="H843" s="98"/>
      <c r="I843" s="98"/>
    </row>
    <row r="844" spans="7:9" ht="14.25" customHeight="1" x14ac:dyDescent="0.35">
      <c r="G844" s="97"/>
      <c r="H844" s="98"/>
      <c r="I844" s="98"/>
    </row>
    <row r="845" spans="7:9" ht="14.25" customHeight="1" x14ac:dyDescent="0.35">
      <c r="G845" s="97"/>
      <c r="H845" s="98"/>
      <c r="I845" s="98"/>
    </row>
    <row r="846" spans="7:9" ht="14.25" customHeight="1" x14ac:dyDescent="0.35">
      <c r="G846" s="97"/>
      <c r="H846" s="98"/>
      <c r="I846" s="98"/>
    </row>
    <row r="847" spans="7:9" ht="14.25" customHeight="1" x14ac:dyDescent="0.35">
      <c r="G847" s="97"/>
      <c r="H847" s="98"/>
      <c r="I847" s="98"/>
    </row>
    <row r="848" spans="7:9" ht="14.25" customHeight="1" x14ac:dyDescent="0.35">
      <c r="G848" s="97"/>
      <c r="H848" s="98"/>
      <c r="I848" s="98"/>
    </row>
    <row r="849" spans="7:9" ht="14.25" customHeight="1" x14ac:dyDescent="0.35">
      <c r="G849" s="97"/>
      <c r="H849" s="98"/>
      <c r="I849" s="98"/>
    </row>
    <row r="850" spans="7:9" ht="14.25" customHeight="1" x14ac:dyDescent="0.35">
      <c r="G850" s="97"/>
      <c r="H850" s="98"/>
      <c r="I850" s="98"/>
    </row>
    <row r="851" spans="7:9" ht="14.25" customHeight="1" x14ac:dyDescent="0.35">
      <c r="G851" s="97"/>
      <c r="H851" s="98"/>
      <c r="I851" s="98"/>
    </row>
    <row r="852" spans="7:9" ht="14.25" customHeight="1" x14ac:dyDescent="0.35">
      <c r="G852" s="97"/>
      <c r="H852" s="98"/>
      <c r="I852" s="98"/>
    </row>
    <row r="853" spans="7:9" ht="14.25" customHeight="1" x14ac:dyDescent="0.35">
      <c r="G853" s="97"/>
      <c r="H853" s="98"/>
      <c r="I853" s="98"/>
    </row>
    <row r="854" spans="7:9" ht="14.25" customHeight="1" x14ac:dyDescent="0.35">
      <c r="G854" s="97"/>
      <c r="H854" s="98"/>
      <c r="I854" s="98"/>
    </row>
    <row r="855" spans="7:9" ht="14.25" customHeight="1" x14ac:dyDescent="0.35">
      <c r="G855" s="97"/>
      <c r="H855" s="98"/>
      <c r="I855" s="98"/>
    </row>
    <row r="856" spans="7:9" ht="14.25" customHeight="1" x14ac:dyDescent="0.35">
      <c r="G856" s="97"/>
      <c r="H856" s="98"/>
      <c r="I856" s="98"/>
    </row>
    <row r="857" spans="7:9" ht="14.25" customHeight="1" x14ac:dyDescent="0.35">
      <c r="G857" s="97"/>
      <c r="H857" s="98"/>
      <c r="I857" s="98"/>
    </row>
    <row r="858" spans="7:9" ht="14.25" customHeight="1" x14ac:dyDescent="0.35">
      <c r="G858" s="97"/>
      <c r="H858" s="98"/>
      <c r="I858" s="98"/>
    </row>
    <row r="859" spans="7:9" ht="14.25" customHeight="1" x14ac:dyDescent="0.35">
      <c r="G859" s="97"/>
      <c r="H859" s="98"/>
      <c r="I859" s="98"/>
    </row>
    <row r="860" spans="7:9" ht="14.25" customHeight="1" x14ac:dyDescent="0.35">
      <c r="G860" s="97"/>
      <c r="H860" s="98"/>
      <c r="I860" s="98"/>
    </row>
    <row r="861" spans="7:9" ht="14.25" customHeight="1" x14ac:dyDescent="0.35">
      <c r="G861" s="97"/>
      <c r="H861" s="98"/>
      <c r="I861" s="98"/>
    </row>
    <row r="862" spans="7:9" ht="14.25" customHeight="1" x14ac:dyDescent="0.35">
      <c r="G862" s="97"/>
      <c r="H862" s="98"/>
      <c r="I862" s="98"/>
    </row>
    <row r="863" spans="7:9" ht="14.25" customHeight="1" x14ac:dyDescent="0.35">
      <c r="G863" s="97"/>
      <c r="H863" s="98"/>
      <c r="I863" s="98"/>
    </row>
    <row r="864" spans="7:9" ht="14.25" customHeight="1" x14ac:dyDescent="0.35">
      <c r="G864" s="97"/>
      <c r="H864" s="98"/>
      <c r="I864" s="98"/>
    </row>
    <row r="865" spans="7:9" ht="14.25" customHeight="1" x14ac:dyDescent="0.35">
      <c r="G865" s="97"/>
      <c r="H865" s="98"/>
      <c r="I865" s="98"/>
    </row>
    <row r="866" spans="7:9" ht="14.25" customHeight="1" x14ac:dyDescent="0.35">
      <c r="G866" s="97"/>
      <c r="H866" s="98"/>
      <c r="I866" s="98"/>
    </row>
    <row r="867" spans="7:9" ht="14.25" customHeight="1" x14ac:dyDescent="0.35">
      <c r="G867" s="97"/>
      <c r="H867" s="98"/>
      <c r="I867" s="98"/>
    </row>
    <row r="868" spans="7:9" ht="14.25" customHeight="1" x14ac:dyDescent="0.35">
      <c r="G868" s="97"/>
      <c r="H868" s="98"/>
      <c r="I868" s="98"/>
    </row>
    <row r="869" spans="7:9" ht="14.25" customHeight="1" x14ac:dyDescent="0.35">
      <c r="G869" s="97"/>
      <c r="H869" s="98"/>
      <c r="I869" s="98"/>
    </row>
    <row r="870" spans="7:9" ht="14.25" customHeight="1" x14ac:dyDescent="0.35">
      <c r="G870" s="97"/>
      <c r="H870" s="98"/>
      <c r="I870" s="98"/>
    </row>
    <row r="871" spans="7:9" ht="14.25" customHeight="1" x14ac:dyDescent="0.35">
      <c r="G871" s="97"/>
      <c r="H871" s="98"/>
      <c r="I871" s="98"/>
    </row>
    <row r="872" spans="7:9" ht="14.25" customHeight="1" x14ac:dyDescent="0.35">
      <c r="G872" s="97"/>
      <c r="H872" s="98"/>
      <c r="I872" s="98"/>
    </row>
    <row r="873" spans="7:9" ht="14.25" customHeight="1" x14ac:dyDescent="0.35">
      <c r="G873" s="97"/>
      <c r="H873" s="98"/>
      <c r="I873" s="98"/>
    </row>
    <row r="874" spans="7:9" ht="14.25" customHeight="1" x14ac:dyDescent="0.35">
      <c r="G874" s="97"/>
      <c r="H874" s="98"/>
      <c r="I874" s="98"/>
    </row>
    <row r="875" spans="7:9" ht="14.25" customHeight="1" x14ac:dyDescent="0.35">
      <c r="G875" s="97"/>
      <c r="H875" s="98"/>
      <c r="I875" s="98"/>
    </row>
    <row r="876" spans="7:9" ht="14.25" customHeight="1" x14ac:dyDescent="0.35">
      <c r="G876" s="97"/>
      <c r="H876" s="98"/>
      <c r="I876" s="98"/>
    </row>
    <row r="877" spans="7:9" ht="14.25" customHeight="1" x14ac:dyDescent="0.35">
      <c r="G877" s="97"/>
      <c r="H877" s="98"/>
      <c r="I877" s="98"/>
    </row>
    <row r="878" spans="7:9" ht="14.25" customHeight="1" x14ac:dyDescent="0.35">
      <c r="G878" s="97"/>
      <c r="H878" s="98"/>
      <c r="I878" s="98"/>
    </row>
    <row r="879" spans="7:9" ht="14.25" customHeight="1" x14ac:dyDescent="0.35">
      <c r="G879" s="97"/>
      <c r="H879" s="98"/>
      <c r="I879" s="98"/>
    </row>
    <row r="880" spans="7:9" ht="14.25" customHeight="1" x14ac:dyDescent="0.35">
      <c r="G880" s="97"/>
      <c r="H880" s="98"/>
      <c r="I880" s="98"/>
    </row>
    <row r="881" spans="7:9" ht="14.25" customHeight="1" x14ac:dyDescent="0.35">
      <c r="G881" s="97"/>
      <c r="H881" s="98"/>
      <c r="I881" s="98"/>
    </row>
    <row r="882" spans="7:9" ht="14.25" customHeight="1" x14ac:dyDescent="0.35">
      <c r="G882" s="97"/>
      <c r="H882" s="98"/>
      <c r="I882" s="98"/>
    </row>
    <row r="883" spans="7:9" ht="14.25" customHeight="1" x14ac:dyDescent="0.35">
      <c r="G883" s="97"/>
      <c r="H883" s="98"/>
      <c r="I883" s="98"/>
    </row>
    <row r="884" spans="7:9" ht="14.25" customHeight="1" x14ac:dyDescent="0.35">
      <c r="G884" s="97"/>
      <c r="H884" s="98"/>
      <c r="I884" s="98"/>
    </row>
    <row r="885" spans="7:9" ht="14.25" customHeight="1" x14ac:dyDescent="0.35">
      <c r="G885" s="97"/>
      <c r="H885" s="98"/>
      <c r="I885" s="98"/>
    </row>
    <row r="886" spans="7:9" ht="14.25" customHeight="1" x14ac:dyDescent="0.35">
      <c r="G886" s="97"/>
      <c r="H886" s="98"/>
      <c r="I886" s="98"/>
    </row>
    <row r="887" spans="7:9" ht="14.25" customHeight="1" x14ac:dyDescent="0.35">
      <c r="G887" s="97"/>
      <c r="H887" s="98"/>
      <c r="I887" s="98"/>
    </row>
    <row r="888" spans="7:9" ht="14.25" customHeight="1" x14ac:dyDescent="0.35">
      <c r="G888" s="97"/>
      <c r="H888" s="98"/>
      <c r="I888" s="98"/>
    </row>
    <row r="889" spans="7:9" ht="14.25" customHeight="1" x14ac:dyDescent="0.35">
      <c r="G889" s="97"/>
      <c r="H889" s="98"/>
      <c r="I889" s="98"/>
    </row>
    <row r="890" spans="7:9" ht="14.25" customHeight="1" x14ac:dyDescent="0.35">
      <c r="G890" s="97"/>
      <c r="H890" s="98"/>
      <c r="I890" s="98"/>
    </row>
    <row r="891" spans="7:9" ht="14.25" customHeight="1" x14ac:dyDescent="0.35">
      <c r="G891" s="97"/>
      <c r="H891" s="98"/>
      <c r="I891" s="98"/>
    </row>
    <row r="892" spans="7:9" ht="14.25" customHeight="1" x14ac:dyDescent="0.35">
      <c r="G892" s="97"/>
      <c r="H892" s="98"/>
      <c r="I892" s="98"/>
    </row>
    <row r="893" spans="7:9" ht="14.25" customHeight="1" x14ac:dyDescent="0.35">
      <c r="G893" s="97"/>
      <c r="H893" s="98"/>
      <c r="I893" s="98"/>
    </row>
    <row r="894" spans="7:9" ht="14.25" customHeight="1" x14ac:dyDescent="0.35">
      <c r="G894" s="97"/>
      <c r="H894" s="98"/>
      <c r="I894" s="98"/>
    </row>
    <row r="895" spans="7:9" ht="14.25" customHeight="1" x14ac:dyDescent="0.35">
      <c r="G895" s="97"/>
      <c r="H895" s="98"/>
      <c r="I895" s="98"/>
    </row>
    <row r="896" spans="7:9" ht="14.25" customHeight="1" x14ac:dyDescent="0.35">
      <c r="G896" s="97"/>
      <c r="H896" s="98"/>
      <c r="I896" s="98"/>
    </row>
    <row r="897" spans="7:9" ht="14.25" customHeight="1" x14ac:dyDescent="0.35">
      <c r="G897" s="97"/>
      <c r="H897" s="98"/>
      <c r="I897" s="98"/>
    </row>
    <row r="898" spans="7:9" ht="14.25" customHeight="1" x14ac:dyDescent="0.35">
      <c r="G898" s="97"/>
      <c r="H898" s="98"/>
      <c r="I898" s="98"/>
    </row>
    <row r="899" spans="7:9" ht="14.25" customHeight="1" x14ac:dyDescent="0.35">
      <c r="G899" s="97"/>
      <c r="H899" s="98"/>
      <c r="I899" s="98"/>
    </row>
    <row r="900" spans="7:9" ht="14.25" customHeight="1" x14ac:dyDescent="0.35">
      <c r="G900" s="97"/>
      <c r="H900" s="98"/>
      <c r="I900" s="98"/>
    </row>
    <row r="901" spans="7:9" ht="14.25" customHeight="1" x14ac:dyDescent="0.35">
      <c r="G901" s="97"/>
      <c r="H901" s="98"/>
      <c r="I901" s="98"/>
    </row>
    <row r="902" spans="7:9" ht="14.25" customHeight="1" x14ac:dyDescent="0.35">
      <c r="G902" s="97"/>
      <c r="H902" s="98"/>
      <c r="I902" s="98"/>
    </row>
    <row r="903" spans="7:9" ht="14.25" customHeight="1" x14ac:dyDescent="0.35">
      <c r="G903" s="97"/>
      <c r="H903" s="98"/>
      <c r="I903" s="98"/>
    </row>
    <row r="904" spans="7:9" ht="14.25" customHeight="1" x14ac:dyDescent="0.35">
      <c r="G904" s="97"/>
      <c r="H904" s="98"/>
      <c r="I904" s="98"/>
    </row>
    <row r="905" spans="7:9" ht="14.25" customHeight="1" x14ac:dyDescent="0.35">
      <c r="G905" s="97"/>
      <c r="H905" s="98"/>
      <c r="I905" s="98"/>
    </row>
    <row r="906" spans="7:9" ht="14.25" customHeight="1" x14ac:dyDescent="0.35">
      <c r="G906" s="97"/>
      <c r="H906" s="98"/>
      <c r="I906" s="98"/>
    </row>
    <row r="907" spans="7:9" ht="14.25" customHeight="1" x14ac:dyDescent="0.35">
      <c r="G907" s="97"/>
      <c r="H907" s="98"/>
      <c r="I907" s="98"/>
    </row>
    <row r="908" spans="7:9" ht="14.25" customHeight="1" x14ac:dyDescent="0.35">
      <c r="G908" s="97"/>
      <c r="H908" s="98"/>
      <c r="I908" s="98"/>
    </row>
    <row r="909" spans="7:9" ht="14.25" customHeight="1" x14ac:dyDescent="0.35">
      <c r="G909" s="97"/>
      <c r="H909" s="98"/>
      <c r="I909" s="98"/>
    </row>
    <row r="910" spans="7:9" ht="14.25" customHeight="1" x14ac:dyDescent="0.35">
      <c r="G910" s="97"/>
      <c r="H910" s="98"/>
      <c r="I910" s="98"/>
    </row>
    <row r="911" spans="7:9" ht="14.25" customHeight="1" x14ac:dyDescent="0.35">
      <c r="G911" s="97"/>
      <c r="H911" s="98"/>
      <c r="I911" s="98"/>
    </row>
    <row r="912" spans="7:9" ht="14.25" customHeight="1" x14ac:dyDescent="0.35">
      <c r="G912" s="97"/>
      <c r="H912" s="98"/>
      <c r="I912" s="98"/>
    </row>
    <row r="913" spans="7:9" ht="14.25" customHeight="1" x14ac:dyDescent="0.35">
      <c r="G913" s="97"/>
      <c r="H913" s="98"/>
      <c r="I913" s="98"/>
    </row>
    <row r="914" spans="7:9" ht="14.25" customHeight="1" x14ac:dyDescent="0.35">
      <c r="G914" s="97"/>
      <c r="H914" s="98"/>
      <c r="I914" s="98"/>
    </row>
    <row r="915" spans="7:9" ht="14.25" customHeight="1" x14ac:dyDescent="0.35">
      <c r="G915" s="97"/>
      <c r="H915" s="98"/>
      <c r="I915" s="98"/>
    </row>
    <row r="916" spans="7:9" ht="14.25" customHeight="1" x14ac:dyDescent="0.35">
      <c r="G916" s="97"/>
      <c r="H916" s="98"/>
      <c r="I916" s="98"/>
    </row>
    <row r="917" spans="7:9" ht="14.25" customHeight="1" x14ac:dyDescent="0.35">
      <c r="G917" s="97"/>
      <c r="H917" s="98"/>
      <c r="I917" s="98"/>
    </row>
    <row r="918" spans="7:9" ht="14.25" customHeight="1" x14ac:dyDescent="0.35">
      <c r="G918" s="97"/>
      <c r="H918" s="98"/>
      <c r="I918" s="98"/>
    </row>
    <row r="919" spans="7:9" ht="14.25" customHeight="1" x14ac:dyDescent="0.35">
      <c r="G919" s="97"/>
      <c r="H919" s="98"/>
      <c r="I919" s="98"/>
    </row>
    <row r="920" spans="7:9" ht="14.25" customHeight="1" x14ac:dyDescent="0.35">
      <c r="G920" s="97"/>
      <c r="H920" s="98"/>
      <c r="I920" s="98"/>
    </row>
    <row r="921" spans="7:9" ht="14.25" customHeight="1" x14ac:dyDescent="0.35">
      <c r="G921" s="97"/>
      <c r="H921" s="98"/>
      <c r="I921" s="98"/>
    </row>
    <row r="922" spans="7:9" ht="14.25" customHeight="1" x14ac:dyDescent="0.35">
      <c r="G922" s="97"/>
      <c r="H922" s="98"/>
      <c r="I922" s="98"/>
    </row>
    <row r="923" spans="7:9" ht="14.25" customHeight="1" x14ac:dyDescent="0.35">
      <c r="G923" s="97"/>
      <c r="H923" s="98"/>
      <c r="I923" s="98"/>
    </row>
    <row r="924" spans="7:9" ht="14.25" customHeight="1" x14ac:dyDescent="0.35">
      <c r="G924" s="97"/>
      <c r="H924" s="98"/>
      <c r="I924" s="98"/>
    </row>
    <row r="925" spans="7:9" ht="14.25" customHeight="1" x14ac:dyDescent="0.35">
      <c r="G925" s="97"/>
      <c r="H925" s="98"/>
      <c r="I925" s="98"/>
    </row>
    <row r="926" spans="7:9" ht="14.25" customHeight="1" x14ac:dyDescent="0.35">
      <c r="G926" s="97"/>
      <c r="H926" s="98"/>
      <c r="I926" s="98"/>
    </row>
    <row r="927" spans="7:9" ht="14.25" customHeight="1" x14ac:dyDescent="0.35">
      <c r="G927" s="97"/>
      <c r="H927" s="98"/>
      <c r="I927" s="98"/>
    </row>
    <row r="928" spans="7:9" ht="14.25" customHeight="1" x14ac:dyDescent="0.35">
      <c r="G928" s="97"/>
      <c r="H928" s="98"/>
      <c r="I928" s="98"/>
    </row>
    <row r="929" spans="7:9" ht="14.25" customHeight="1" x14ac:dyDescent="0.35">
      <c r="G929" s="97"/>
      <c r="H929" s="98"/>
      <c r="I929" s="98"/>
    </row>
    <row r="930" spans="7:9" ht="14.25" customHeight="1" x14ac:dyDescent="0.35">
      <c r="G930" s="97"/>
      <c r="H930" s="98"/>
      <c r="I930" s="98"/>
    </row>
    <row r="931" spans="7:9" ht="14.25" customHeight="1" x14ac:dyDescent="0.35">
      <c r="G931" s="97"/>
      <c r="H931" s="98"/>
      <c r="I931" s="98"/>
    </row>
    <row r="932" spans="7:9" ht="14.25" customHeight="1" x14ac:dyDescent="0.35">
      <c r="G932" s="97"/>
      <c r="H932" s="98"/>
      <c r="I932" s="98"/>
    </row>
    <row r="933" spans="7:9" ht="14.25" customHeight="1" x14ac:dyDescent="0.35">
      <c r="G933" s="97"/>
      <c r="H933" s="98"/>
      <c r="I933" s="98"/>
    </row>
    <row r="934" spans="7:9" ht="14.25" customHeight="1" x14ac:dyDescent="0.35">
      <c r="G934" s="97"/>
      <c r="H934" s="98"/>
      <c r="I934" s="98"/>
    </row>
    <row r="935" spans="7:9" ht="14.25" customHeight="1" x14ac:dyDescent="0.35">
      <c r="G935" s="97"/>
      <c r="H935" s="98"/>
      <c r="I935" s="98"/>
    </row>
    <row r="936" spans="7:9" ht="14.25" customHeight="1" x14ac:dyDescent="0.35">
      <c r="G936" s="97"/>
      <c r="H936" s="98"/>
      <c r="I936" s="98"/>
    </row>
    <row r="937" spans="7:9" ht="14.25" customHeight="1" x14ac:dyDescent="0.35">
      <c r="G937" s="97"/>
      <c r="H937" s="98"/>
      <c r="I937" s="98"/>
    </row>
    <row r="938" spans="7:9" ht="14.25" customHeight="1" x14ac:dyDescent="0.35">
      <c r="G938" s="97"/>
      <c r="H938" s="98"/>
      <c r="I938" s="98"/>
    </row>
    <row r="939" spans="7:9" ht="14.25" customHeight="1" x14ac:dyDescent="0.35">
      <c r="G939" s="97"/>
      <c r="H939" s="98"/>
      <c r="I939" s="98"/>
    </row>
    <row r="940" spans="7:9" ht="14.25" customHeight="1" x14ac:dyDescent="0.35">
      <c r="G940" s="97"/>
      <c r="H940" s="98"/>
      <c r="I940" s="98"/>
    </row>
    <row r="941" spans="7:9" ht="14.25" customHeight="1" x14ac:dyDescent="0.35">
      <c r="G941" s="97"/>
      <c r="H941" s="98"/>
      <c r="I941" s="98"/>
    </row>
    <row r="942" spans="7:9" ht="14.25" customHeight="1" x14ac:dyDescent="0.35">
      <c r="G942" s="97"/>
      <c r="H942" s="98"/>
      <c r="I942" s="98"/>
    </row>
    <row r="943" spans="7:9" ht="14.25" customHeight="1" x14ac:dyDescent="0.35">
      <c r="G943" s="97"/>
      <c r="H943" s="98"/>
      <c r="I943" s="98"/>
    </row>
    <row r="944" spans="7:9" ht="14.25" customHeight="1" x14ac:dyDescent="0.35">
      <c r="G944" s="97"/>
      <c r="H944" s="98"/>
      <c r="I944" s="98"/>
    </row>
    <row r="945" spans="7:9" ht="14.25" customHeight="1" x14ac:dyDescent="0.35">
      <c r="G945" s="97"/>
      <c r="H945" s="98"/>
      <c r="I945" s="98"/>
    </row>
    <row r="946" spans="7:9" ht="14.25" customHeight="1" x14ac:dyDescent="0.35">
      <c r="G946" s="97"/>
      <c r="H946" s="98"/>
      <c r="I946" s="98"/>
    </row>
    <row r="947" spans="7:9" ht="14.25" customHeight="1" x14ac:dyDescent="0.35">
      <c r="G947" s="97"/>
      <c r="H947" s="98"/>
      <c r="I947" s="98"/>
    </row>
    <row r="948" spans="7:9" ht="14.25" customHeight="1" x14ac:dyDescent="0.35">
      <c r="G948" s="97"/>
      <c r="H948" s="98"/>
      <c r="I948" s="98"/>
    </row>
    <row r="949" spans="7:9" ht="14.25" customHeight="1" x14ac:dyDescent="0.35">
      <c r="G949" s="97"/>
      <c r="H949" s="98"/>
      <c r="I949" s="98"/>
    </row>
    <row r="950" spans="7:9" ht="14.25" customHeight="1" x14ac:dyDescent="0.35">
      <c r="G950" s="97"/>
      <c r="H950" s="98"/>
      <c r="I950" s="98"/>
    </row>
    <row r="951" spans="7:9" ht="14.25" customHeight="1" x14ac:dyDescent="0.35">
      <c r="G951" s="97"/>
      <c r="H951" s="98"/>
      <c r="I951" s="98"/>
    </row>
    <row r="952" spans="7:9" ht="14.25" customHeight="1" x14ac:dyDescent="0.35">
      <c r="G952" s="97"/>
      <c r="H952" s="98"/>
      <c r="I952" s="98"/>
    </row>
    <row r="953" spans="7:9" ht="14.25" customHeight="1" x14ac:dyDescent="0.35">
      <c r="G953" s="97"/>
      <c r="H953" s="98"/>
      <c r="I953" s="98"/>
    </row>
    <row r="954" spans="7:9" ht="14.25" customHeight="1" x14ac:dyDescent="0.35">
      <c r="G954" s="97"/>
      <c r="H954" s="98"/>
      <c r="I954" s="98"/>
    </row>
    <row r="955" spans="7:9" ht="14.25" customHeight="1" x14ac:dyDescent="0.35">
      <c r="G955" s="97"/>
      <c r="H955" s="98"/>
      <c r="I955" s="98"/>
    </row>
    <row r="956" spans="7:9" ht="14.25" customHeight="1" x14ac:dyDescent="0.35">
      <c r="G956" s="97"/>
      <c r="H956" s="98"/>
      <c r="I956" s="98"/>
    </row>
    <row r="957" spans="7:9" ht="14.25" customHeight="1" x14ac:dyDescent="0.35">
      <c r="G957" s="97"/>
      <c r="H957" s="98"/>
      <c r="I957" s="98"/>
    </row>
    <row r="958" spans="7:9" ht="14.25" customHeight="1" x14ac:dyDescent="0.35">
      <c r="G958" s="97"/>
      <c r="H958" s="98"/>
      <c r="I958" s="98"/>
    </row>
    <row r="959" spans="7:9" ht="14.25" customHeight="1" x14ac:dyDescent="0.35">
      <c r="G959" s="97"/>
      <c r="H959" s="98"/>
      <c r="I959" s="98"/>
    </row>
    <row r="960" spans="7:9" ht="14.25" customHeight="1" x14ac:dyDescent="0.35">
      <c r="G960" s="97"/>
      <c r="H960" s="98"/>
      <c r="I960" s="98"/>
    </row>
    <row r="961" spans="7:9" ht="14.25" customHeight="1" x14ac:dyDescent="0.35">
      <c r="G961" s="97"/>
      <c r="H961" s="98"/>
      <c r="I961" s="98"/>
    </row>
    <row r="962" spans="7:9" ht="14.25" customHeight="1" x14ac:dyDescent="0.35">
      <c r="G962" s="97"/>
      <c r="H962" s="98"/>
      <c r="I962" s="98"/>
    </row>
    <row r="963" spans="7:9" ht="14.25" customHeight="1" x14ac:dyDescent="0.35">
      <c r="G963" s="97"/>
      <c r="H963" s="98"/>
      <c r="I963" s="98"/>
    </row>
    <row r="964" spans="7:9" ht="14.25" customHeight="1" x14ac:dyDescent="0.35">
      <c r="G964" s="97"/>
      <c r="H964" s="98"/>
      <c r="I964" s="98"/>
    </row>
    <row r="965" spans="7:9" ht="14.25" customHeight="1" x14ac:dyDescent="0.35">
      <c r="G965" s="97"/>
      <c r="H965" s="98"/>
      <c r="I965" s="98"/>
    </row>
    <row r="966" spans="7:9" ht="14.25" customHeight="1" x14ac:dyDescent="0.35">
      <c r="G966" s="97"/>
      <c r="H966" s="98"/>
      <c r="I966" s="98"/>
    </row>
    <row r="967" spans="7:9" ht="14.25" customHeight="1" x14ac:dyDescent="0.35">
      <c r="G967" s="97"/>
      <c r="H967" s="98"/>
      <c r="I967" s="98"/>
    </row>
    <row r="968" spans="7:9" ht="14.25" customHeight="1" x14ac:dyDescent="0.35">
      <c r="G968" s="97"/>
      <c r="H968" s="98"/>
      <c r="I968" s="98"/>
    </row>
    <row r="969" spans="7:9" ht="14.25" customHeight="1" x14ac:dyDescent="0.35">
      <c r="G969" s="97"/>
      <c r="H969" s="98"/>
      <c r="I969" s="98"/>
    </row>
    <row r="970" spans="7:9" ht="14.25" customHeight="1" x14ac:dyDescent="0.35">
      <c r="G970" s="97"/>
      <c r="H970" s="98"/>
      <c r="I970" s="98"/>
    </row>
    <row r="971" spans="7:9" ht="14.25" customHeight="1" x14ac:dyDescent="0.35">
      <c r="G971" s="97"/>
      <c r="H971" s="98"/>
      <c r="I971" s="98"/>
    </row>
    <row r="972" spans="7:9" ht="14.25" customHeight="1" x14ac:dyDescent="0.35">
      <c r="G972" s="97"/>
      <c r="H972" s="98"/>
      <c r="I972" s="98"/>
    </row>
    <row r="973" spans="7:9" ht="14.25" customHeight="1" x14ac:dyDescent="0.35">
      <c r="G973" s="97"/>
      <c r="H973" s="98"/>
      <c r="I973" s="98"/>
    </row>
    <row r="974" spans="7:9" ht="14.25" customHeight="1" x14ac:dyDescent="0.35">
      <c r="G974" s="97"/>
      <c r="H974" s="98"/>
      <c r="I974" s="98"/>
    </row>
    <row r="975" spans="7:9" ht="14.25" customHeight="1" x14ac:dyDescent="0.35">
      <c r="G975" s="97"/>
      <c r="H975" s="98"/>
      <c r="I975" s="98"/>
    </row>
    <row r="976" spans="7:9" ht="14.25" customHeight="1" x14ac:dyDescent="0.35">
      <c r="G976" s="97"/>
      <c r="H976" s="98"/>
      <c r="I976" s="98"/>
    </row>
    <row r="977" spans="7:9" ht="14.25" customHeight="1" x14ac:dyDescent="0.35">
      <c r="G977" s="97"/>
      <c r="H977" s="98"/>
      <c r="I977" s="98"/>
    </row>
    <row r="978" spans="7:9" ht="14.25" customHeight="1" x14ac:dyDescent="0.35">
      <c r="G978" s="97"/>
      <c r="H978" s="98"/>
      <c r="I978" s="98"/>
    </row>
    <row r="979" spans="7:9" ht="14.25" customHeight="1" x14ac:dyDescent="0.35">
      <c r="G979" s="97"/>
      <c r="H979" s="98"/>
      <c r="I979" s="98"/>
    </row>
    <row r="980" spans="7:9" ht="14.25" customHeight="1" x14ac:dyDescent="0.35">
      <c r="G980" s="97"/>
      <c r="H980" s="98"/>
      <c r="I980" s="98"/>
    </row>
    <row r="981" spans="7:9" ht="14.25" customHeight="1" x14ac:dyDescent="0.35">
      <c r="G981" s="97"/>
      <c r="H981" s="98"/>
      <c r="I981" s="98"/>
    </row>
    <row r="982" spans="7:9" ht="14.25" customHeight="1" x14ac:dyDescent="0.35">
      <c r="G982" s="97"/>
      <c r="H982" s="98"/>
      <c r="I982" s="98"/>
    </row>
    <row r="983" spans="7:9" ht="14.25" customHeight="1" x14ac:dyDescent="0.35">
      <c r="G983" s="97"/>
      <c r="H983" s="98"/>
      <c r="I983" s="98"/>
    </row>
    <row r="984" spans="7:9" ht="14.25" customHeight="1" x14ac:dyDescent="0.35">
      <c r="G984" s="97"/>
      <c r="H984" s="98"/>
      <c r="I984" s="98"/>
    </row>
    <row r="985" spans="7:9" ht="14.25" customHeight="1" x14ac:dyDescent="0.35">
      <c r="G985" s="97"/>
      <c r="H985" s="98"/>
      <c r="I985" s="98"/>
    </row>
    <row r="986" spans="7:9" ht="14.25" customHeight="1" x14ac:dyDescent="0.35">
      <c r="G986" s="97"/>
      <c r="H986" s="98"/>
      <c r="I986" s="98"/>
    </row>
    <row r="987" spans="7:9" ht="14.25" customHeight="1" x14ac:dyDescent="0.35">
      <c r="G987" s="97"/>
      <c r="H987" s="98"/>
      <c r="I987" s="98"/>
    </row>
    <row r="988" spans="7:9" ht="14.25" customHeight="1" x14ac:dyDescent="0.35">
      <c r="G988" s="97"/>
      <c r="H988" s="98"/>
      <c r="I988" s="98"/>
    </row>
    <row r="989" spans="7:9" ht="14.25" customHeight="1" x14ac:dyDescent="0.35">
      <c r="G989" s="97"/>
      <c r="H989" s="98"/>
      <c r="I989" s="98"/>
    </row>
    <row r="990" spans="7:9" ht="14.25" customHeight="1" x14ac:dyDescent="0.35">
      <c r="G990" s="97"/>
      <c r="H990" s="98"/>
      <c r="I990" s="98"/>
    </row>
    <row r="991" spans="7:9" ht="14.25" customHeight="1" x14ac:dyDescent="0.35">
      <c r="G991" s="97"/>
      <c r="H991" s="98"/>
      <c r="I991" s="98"/>
    </row>
    <row r="992" spans="7:9" ht="14.25" customHeight="1" x14ac:dyDescent="0.35">
      <c r="G992" s="97"/>
      <c r="H992" s="98"/>
      <c r="I992" s="98"/>
    </row>
    <row r="993" spans="7:9" ht="14.25" customHeight="1" x14ac:dyDescent="0.35">
      <c r="G993" s="97"/>
      <c r="H993" s="98"/>
      <c r="I993" s="98"/>
    </row>
    <row r="994" spans="7:9" ht="14.25" customHeight="1" x14ac:dyDescent="0.35">
      <c r="G994" s="97"/>
      <c r="H994" s="98"/>
      <c r="I994" s="98"/>
    </row>
    <row r="995" spans="7:9" ht="14.25" customHeight="1" x14ac:dyDescent="0.35">
      <c r="G995" s="97"/>
      <c r="H995" s="98"/>
      <c r="I995" s="98"/>
    </row>
    <row r="996" spans="7:9" ht="14.25" customHeight="1" x14ac:dyDescent="0.35">
      <c r="G996" s="97"/>
      <c r="H996" s="98"/>
      <c r="I996" s="98"/>
    </row>
    <row r="997" spans="7:9" ht="14.25" customHeight="1" x14ac:dyDescent="0.35">
      <c r="G997" s="97"/>
      <c r="H997" s="98"/>
      <c r="I997" s="98"/>
    </row>
    <row r="998" spans="7:9" ht="14.25" customHeight="1" x14ac:dyDescent="0.35">
      <c r="G998" s="97"/>
      <c r="H998" s="98"/>
      <c r="I998" s="98"/>
    </row>
    <row r="999" spans="7:9" ht="14.25" customHeight="1" x14ac:dyDescent="0.35">
      <c r="G999" s="97"/>
      <c r="H999" s="98"/>
      <c r="I999" s="98"/>
    </row>
    <row r="1000" spans="7:9" ht="14.25" customHeight="1" x14ac:dyDescent="0.35">
      <c r="G1000" s="97"/>
      <c r="H1000" s="98"/>
      <c r="I1000" s="98"/>
    </row>
    <row r="1001" spans="7:9" ht="14.25" customHeight="1" x14ac:dyDescent="0.35">
      <c r="G1001" s="97"/>
      <c r="H1001" s="98"/>
      <c r="I1001" s="98"/>
    </row>
    <row r="1002" spans="7:9" ht="14.25" customHeight="1" x14ac:dyDescent="0.35">
      <c r="G1002" s="97"/>
      <c r="H1002" s="98"/>
      <c r="I1002" s="98"/>
    </row>
    <row r="1003" spans="7:9" ht="14.25" customHeight="1" x14ac:dyDescent="0.35">
      <c r="G1003" s="97"/>
      <c r="H1003" s="98"/>
      <c r="I1003" s="98"/>
    </row>
  </sheetData>
  <mergeCells count="4">
    <mergeCell ref="C3:H3"/>
    <mergeCell ref="C6:H6"/>
    <mergeCell ref="C10:H10"/>
    <mergeCell ref="C14:H14"/>
  </mergeCells>
  <conditionalFormatting sqref="B1:B1003">
    <cfRule type="expression" dxfId="56" priority="1">
      <formula>L1="Red"</formula>
    </cfRule>
    <cfRule type="expression" dxfId="55" priority="2">
      <formula>L1="Orange"</formula>
    </cfRule>
    <cfRule type="expression" dxfId="54" priority="3">
      <formula>L1="Yellow"</formula>
    </cfRule>
    <cfRule type="expression" dxfId="53" priority="4">
      <formula>L1="Green"</formula>
    </cfRule>
  </conditionalFormatting>
  <pageMargins left="0.7" right="0.7" top="0.75" bottom="0.75" header="0" footer="0"/>
  <pageSetup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07894-3FA9-4B03-B3CD-47B57B7AA0ED}">
  <dimension ref="B1:M15"/>
  <sheetViews>
    <sheetView showGridLines="0" topLeftCell="A14" zoomScale="60" zoomScaleNormal="60" workbookViewId="0">
      <selection activeCell="B6" sqref="B6"/>
    </sheetView>
  </sheetViews>
  <sheetFormatPr defaultColWidth="33.453125" defaultRowHeight="14.5" x14ac:dyDescent="0.35"/>
  <cols>
    <col min="1" max="1" width="2" customWidth="1"/>
    <col min="2" max="2" width="8.453125" customWidth="1"/>
    <col min="3" max="3" width="39.81640625" customWidth="1"/>
    <col min="4" max="4" width="47.54296875" customWidth="1"/>
    <col min="5" max="5" width="63.54296875" customWidth="1"/>
    <col min="6" max="6" width="64.26953125" customWidth="1"/>
    <col min="7" max="7" width="26.81640625" customWidth="1"/>
    <col min="8" max="8" width="25.453125" customWidth="1"/>
    <col min="9" max="9" width="17.453125" style="1" customWidth="1"/>
    <col min="10" max="10" width="60.26953125" style="61" customWidth="1"/>
    <col min="13" max="13" width="4.81640625" customWidth="1"/>
  </cols>
  <sheetData>
    <row r="1" spans="2:13" ht="187.5" customHeight="1" x14ac:dyDescent="0.35"/>
    <row r="2" spans="2:13" ht="35.25" customHeight="1" x14ac:dyDescent="0.35">
      <c r="B2" s="2" t="s">
        <v>425</v>
      </c>
      <c r="C2" s="3" t="s">
        <v>1</v>
      </c>
      <c r="D2" s="122" t="s">
        <v>2</v>
      </c>
      <c r="E2" s="123"/>
      <c r="F2" s="124"/>
      <c r="G2" s="2" t="s">
        <v>3</v>
      </c>
      <c r="H2" s="2" t="s">
        <v>4</v>
      </c>
      <c r="I2" s="2" t="s">
        <v>5</v>
      </c>
      <c r="J2" s="58" t="s">
        <v>6</v>
      </c>
      <c r="M2" s="5"/>
    </row>
    <row r="3" spans="2:13" ht="35.25" customHeight="1" x14ac:dyDescent="0.35">
      <c r="B3" s="125"/>
      <c r="C3" s="126"/>
      <c r="D3" s="2">
        <v>2023</v>
      </c>
      <c r="E3" s="127">
        <v>2024</v>
      </c>
      <c r="F3" s="127">
        <v>2025</v>
      </c>
      <c r="G3" s="128"/>
      <c r="H3" s="128"/>
      <c r="I3" s="128"/>
      <c r="J3" s="129"/>
      <c r="M3" s="5"/>
    </row>
    <row r="4" spans="2:13" ht="27" customHeight="1" x14ac:dyDescent="0.35">
      <c r="B4" s="6">
        <v>1</v>
      </c>
      <c r="C4" s="7" t="s">
        <v>7</v>
      </c>
      <c r="D4" s="8"/>
      <c r="E4" s="8"/>
      <c r="F4" s="8"/>
      <c r="G4" s="8"/>
      <c r="H4" s="8"/>
      <c r="I4" s="8"/>
      <c r="J4" s="9"/>
      <c r="M4" s="10"/>
    </row>
    <row r="5" spans="2:13" ht="112.5" customHeight="1" x14ac:dyDescent="0.35">
      <c r="B5" s="130" t="str">
        <f>$B$4&amp;"."&amp;[10]Ratings!B25</f>
        <v>1.1</v>
      </c>
      <c r="C5" s="12" t="s">
        <v>426</v>
      </c>
      <c r="D5" s="12" t="s">
        <v>427</v>
      </c>
      <c r="E5" s="60" t="s">
        <v>428</v>
      </c>
      <c r="F5" s="131" t="s">
        <v>429</v>
      </c>
      <c r="G5" s="11" t="s">
        <v>64</v>
      </c>
      <c r="H5" s="11" t="s">
        <v>26</v>
      </c>
      <c r="I5" s="16" t="s">
        <v>12</v>
      </c>
      <c r="J5" s="132" t="s">
        <v>430</v>
      </c>
      <c r="M5" s="10" t="str">
        <f>IFERROR(VLOOKUP(CONCATENATE(G5,H5),[10]Ratings!$H$3:$I$27,2,FALSE),)</f>
        <v>Orange</v>
      </c>
    </row>
    <row r="6" spans="2:13" ht="155.25" customHeight="1" x14ac:dyDescent="0.35">
      <c r="B6" s="11" t="str">
        <f>$B$4&amp;"."&amp;[10]Ratings!B26</f>
        <v>1.2</v>
      </c>
      <c r="C6" s="12" t="s">
        <v>431</v>
      </c>
      <c r="D6" s="12" t="s">
        <v>432</v>
      </c>
      <c r="E6" s="60" t="s">
        <v>433</v>
      </c>
      <c r="F6" s="60" t="s">
        <v>434</v>
      </c>
      <c r="G6" s="11" t="s">
        <v>25</v>
      </c>
      <c r="H6" s="11" t="s">
        <v>26</v>
      </c>
      <c r="I6" s="16" t="s">
        <v>12</v>
      </c>
      <c r="J6" s="133" t="s">
        <v>435</v>
      </c>
      <c r="M6" s="10" t="str">
        <f>IFERROR(VLOOKUP(CONCATENATE(G6,H6),[10]Ratings!$H$3:$I$27,2,FALSE),)</f>
        <v>Yellow</v>
      </c>
    </row>
    <row r="7" spans="2:13" ht="147" customHeight="1" x14ac:dyDescent="0.35">
      <c r="B7" s="11">
        <v>1.3</v>
      </c>
      <c r="C7" s="12" t="s">
        <v>436</v>
      </c>
      <c r="D7" s="12" t="s">
        <v>437</v>
      </c>
      <c r="E7" s="60" t="s">
        <v>438</v>
      </c>
      <c r="F7" s="60" t="s">
        <v>439</v>
      </c>
      <c r="G7" s="11" t="s">
        <v>64</v>
      </c>
      <c r="H7" s="11" t="s">
        <v>26</v>
      </c>
      <c r="I7" s="16" t="s">
        <v>12</v>
      </c>
      <c r="J7" s="134" t="s">
        <v>440</v>
      </c>
      <c r="M7" s="10" t="str">
        <f>IFERROR(VLOOKUP(CONCATENATE(G7,H7),[10]Ratings!$H$3:$I$27,2,FALSE),)</f>
        <v>Orange</v>
      </c>
    </row>
    <row r="8" spans="2:13" ht="76.5" customHeight="1" x14ac:dyDescent="0.35">
      <c r="B8" s="135">
        <v>1.4</v>
      </c>
      <c r="C8" s="136" t="s">
        <v>441</v>
      </c>
      <c r="D8" s="136"/>
      <c r="E8" s="60" t="s">
        <v>442</v>
      </c>
      <c r="F8" s="137"/>
      <c r="G8" s="11" t="s">
        <v>64</v>
      </c>
      <c r="H8" s="11" t="s">
        <v>17</v>
      </c>
      <c r="I8" s="16" t="s">
        <v>12</v>
      </c>
      <c r="J8" s="133" t="s">
        <v>443</v>
      </c>
      <c r="M8" s="10"/>
    </row>
    <row r="9" spans="2:13" ht="30.75" customHeight="1" x14ac:dyDescent="0.35">
      <c r="B9" s="6">
        <v>2</v>
      </c>
      <c r="C9" s="7" t="s">
        <v>29</v>
      </c>
      <c r="D9" s="8"/>
      <c r="E9" s="8"/>
      <c r="F9" s="8"/>
      <c r="G9" s="8"/>
      <c r="H9" s="8"/>
      <c r="I9" s="8"/>
      <c r="J9" s="9"/>
      <c r="M9" s="10">
        <f>IFERROR(VLOOKUP(CONCATENATE(G9,H9),[10]Ratings!$H$3:$I$27,2,FALSE),)</f>
        <v>0</v>
      </c>
    </row>
    <row r="10" spans="2:13" ht="115.5" customHeight="1" x14ac:dyDescent="0.35">
      <c r="B10" s="11">
        <v>2.1</v>
      </c>
      <c r="C10" s="12" t="s">
        <v>444</v>
      </c>
      <c r="D10" s="12"/>
      <c r="E10" s="60" t="s">
        <v>445</v>
      </c>
      <c r="F10" s="60"/>
      <c r="G10" s="11" t="s">
        <v>25</v>
      </c>
      <c r="H10" s="11" t="s">
        <v>26</v>
      </c>
      <c r="I10" s="16" t="s">
        <v>12</v>
      </c>
      <c r="J10" s="133" t="s">
        <v>446</v>
      </c>
      <c r="M10" s="10" t="str">
        <f>IFERROR(VLOOKUP(CONCATENATE(G10,H10),[10]Ratings!$H$3:$I$27,2,FALSE),)</f>
        <v>Yellow</v>
      </c>
    </row>
    <row r="11" spans="2:13" ht="33.75" customHeight="1" x14ac:dyDescent="0.35">
      <c r="B11" s="6">
        <v>3</v>
      </c>
      <c r="C11" s="7" t="s">
        <v>36</v>
      </c>
      <c r="D11" s="8"/>
      <c r="E11" s="8"/>
      <c r="F11" s="8"/>
      <c r="G11" s="8"/>
      <c r="H11" s="8"/>
      <c r="I11" s="8"/>
      <c r="J11" s="9"/>
      <c r="M11" s="10">
        <f>IFERROR(VLOOKUP(CONCATENATE(G11,H11),[10]Ratings!$H$3:$I$27,2,FALSE),)</f>
        <v>0</v>
      </c>
    </row>
    <row r="12" spans="2:13" ht="93" customHeight="1" x14ac:dyDescent="0.35">
      <c r="B12" s="11" t="str">
        <f>$B$11&amp;"."&amp;[10]Ratings!B25</f>
        <v>3.1</v>
      </c>
      <c r="C12" s="12" t="s">
        <v>319</v>
      </c>
      <c r="D12" s="12"/>
      <c r="E12" s="60" t="s">
        <v>447</v>
      </c>
      <c r="F12" s="60"/>
      <c r="G12" s="11" t="s">
        <v>25</v>
      </c>
      <c r="H12" s="11" t="s">
        <v>17</v>
      </c>
      <c r="I12" s="16" t="s">
        <v>12</v>
      </c>
      <c r="J12" s="133" t="s">
        <v>448</v>
      </c>
      <c r="M12" s="10" t="str">
        <f>IFERROR(VLOOKUP(CONCATENATE(G12,H12),[10]Ratings!$H$3:$I$27,2,FALSE),)</f>
        <v>Orange</v>
      </c>
    </row>
    <row r="13" spans="2:13" ht="32.25" customHeight="1" x14ac:dyDescent="0.35">
      <c r="B13" s="6">
        <v>4</v>
      </c>
      <c r="C13" s="7" t="s">
        <v>54</v>
      </c>
      <c r="D13" s="8"/>
      <c r="E13" s="8"/>
      <c r="F13" s="8"/>
      <c r="G13" s="8"/>
      <c r="H13" s="8"/>
      <c r="I13" s="8"/>
      <c r="J13" s="9"/>
      <c r="M13" s="10">
        <f>IFERROR(VLOOKUP(CONCATENATE(G13,H13),[10]Ratings!$H$3:$I$27,2,FALSE),)</f>
        <v>0</v>
      </c>
    </row>
    <row r="14" spans="2:13" ht="141.75" customHeight="1" x14ac:dyDescent="0.35">
      <c r="B14" s="11" t="str">
        <f>$B$13&amp;"."&amp;[10]Ratings!B25</f>
        <v>4.1</v>
      </c>
      <c r="C14" s="12" t="s">
        <v>449</v>
      </c>
      <c r="D14" s="12"/>
      <c r="E14" s="60" t="s">
        <v>450</v>
      </c>
      <c r="F14" s="60"/>
      <c r="G14" s="11" t="s">
        <v>25</v>
      </c>
      <c r="H14" s="11" t="s">
        <v>26</v>
      </c>
      <c r="I14" s="16" t="s">
        <v>12</v>
      </c>
      <c r="J14" s="133" t="s">
        <v>451</v>
      </c>
      <c r="M14" s="10" t="str">
        <f>IFERROR(VLOOKUP(CONCATENATE(G14,H14),[10]Ratings!$H$3:$I$27,2,FALSE),)</f>
        <v>Yellow</v>
      </c>
    </row>
    <row r="15" spans="2:13" ht="83.25" customHeight="1" x14ac:dyDescent="0.35">
      <c r="B15" s="11" t="str">
        <f>$B$13&amp;"."&amp;[10]Ratings!B26</f>
        <v>4.2</v>
      </c>
      <c r="C15" s="12" t="s">
        <v>452</v>
      </c>
      <c r="D15" s="12"/>
      <c r="E15" s="60" t="s">
        <v>453</v>
      </c>
      <c r="F15" s="60" t="s">
        <v>454</v>
      </c>
      <c r="G15" s="11" t="s">
        <v>10</v>
      </c>
      <c r="H15" s="11" t="s">
        <v>26</v>
      </c>
      <c r="I15" s="16" t="s">
        <v>12</v>
      </c>
      <c r="J15" s="138" t="s">
        <v>455</v>
      </c>
      <c r="M15" s="10" t="str">
        <f>IFERROR(VLOOKUP(CONCATENATE(G15,H15),[10]Ratings!$H$3:$I$27,2,FALSE),)</f>
        <v>Orange</v>
      </c>
    </row>
  </sheetData>
  <mergeCells count="5">
    <mergeCell ref="D2:E2"/>
    <mergeCell ref="C4:J4"/>
    <mergeCell ref="C9:J9"/>
    <mergeCell ref="C11:J11"/>
    <mergeCell ref="C13:J13"/>
  </mergeCells>
  <conditionalFormatting sqref="B1:B1048576">
    <cfRule type="expression" dxfId="7" priority="1">
      <formula>M1="Red"</formula>
    </cfRule>
    <cfRule type="expression" dxfId="5" priority="2">
      <formula>M1="Orange"</formula>
    </cfRule>
    <cfRule type="expression" dxfId="4" priority="3">
      <formula>M1="Yellow"</formula>
    </cfRule>
    <cfRule type="expression" dxfId="6" priority="4">
      <formula>M1="Green"</formula>
    </cfRule>
  </conditionalFormatting>
  <pageMargins left="0.7" right="0.7" top="0.75" bottom="0.75" header="0.3" footer="0.3"/>
  <pageSetup paperSize="9" scale="56" orientation="landscape" r:id="rId1"/>
  <rowBreaks count="1" manualBreakCount="1">
    <brk id="8" max="16383" man="1"/>
  </rowBreaks>
  <colBreaks count="1" manualBreakCount="1">
    <brk id="10"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93031-4588-497B-9B20-96493EF432C1}">
  <dimension ref="A1:I26"/>
  <sheetViews>
    <sheetView zoomScale="90" zoomScaleNormal="90" workbookViewId="0">
      <selection activeCell="F5" sqref="F5"/>
    </sheetView>
  </sheetViews>
  <sheetFormatPr defaultRowHeight="14.5" x14ac:dyDescent="0.35"/>
  <cols>
    <col min="1" max="1" width="15.1796875" customWidth="1"/>
    <col min="2" max="4" width="23.26953125" customWidth="1"/>
    <col min="5" max="5" width="53.81640625" customWidth="1"/>
    <col min="6" max="6" width="13.54296875" customWidth="1"/>
    <col min="7" max="7" width="11.81640625" customWidth="1"/>
    <col min="8" max="8" width="20.54296875" customWidth="1"/>
    <col min="9" max="9" width="42" customWidth="1"/>
  </cols>
  <sheetData>
    <row r="1" spans="1:9" ht="15" thickBot="1" x14ac:dyDescent="0.4"/>
    <row r="2" spans="1:9" ht="16.5" thickBot="1" x14ac:dyDescent="0.4">
      <c r="B2" s="139">
        <v>2023</v>
      </c>
      <c r="C2" s="140">
        <v>2024</v>
      </c>
      <c r="D2" s="140">
        <v>2025</v>
      </c>
    </row>
    <row r="3" spans="1:9" ht="15" thickBot="1" x14ac:dyDescent="0.4">
      <c r="A3" s="141" t="s">
        <v>0</v>
      </c>
      <c r="B3" s="142" t="s">
        <v>1</v>
      </c>
      <c r="C3" s="142"/>
      <c r="D3" s="142"/>
      <c r="E3" s="143" t="s">
        <v>2</v>
      </c>
      <c r="F3" s="143" t="s">
        <v>3</v>
      </c>
      <c r="G3" s="143" t="s">
        <v>4</v>
      </c>
      <c r="H3" s="143" t="s">
        <v>5</v>
      </c>
      <c r="I3" s="143" t="s">
        <v>456</v>
      </c>
    </row>
    <row r="4" spans="1:9" ht="15" thickBot="1" x14ac:dyDescent="0.4">
      <c r="A4" s="144">
        <v>1</v>
      </c>
      <c r="B4" s="145" t="s">
        <v>7</v>
      </c>
      <c r="C4" s="146"/>
      <c r="D4" s="146"/>
      <c r="E4" s="146"/>
      <c r="F4" s="146"/>
      <c r="G4" s="146"/>
      <c r="H4" s="146"/>
      <c r="I4" s="147"/>
    </row>
    <row r="5" spans="1:9" ht="80.150000000000006" customHeight="1" thickBot="1" x14ac:dyDescent="0.4">
      <c r="A5" s="148" t="s">
        <v>99</v>
      </c>
      <c r="B5" s="149" t="s">
        <v>457</v>
      </c>
      <c r="C5" s="150" t="s">
        <v>458</v>
      </c>
      <c r="D5" s="150" t="s">
        <v>458</v>
      </c>
      <c r="E5" s="151" t="s">
        <v>459</v>
      </c>
      <c r="F5" s="152" t="s">
        <v>64</v>
      </c>
      <c r="G5" s="152" t="s">
        <v>26</v>
      </c>
      <c r="H5" s="150" t="s">
        <v>12</v>
      </c>
      <c r="I5" s="151" t="s">
        <v>460</v>
      </c>
    </row>
    <row r="6" spans="1:9" ht="94.5" customHeight="1" thickBot="1" x14ac:dyDescent="0.4">
      <c r="A6" s="153">
        <v>1.2</v>
      </c>
      <c r="B6" s="149" t="s">
        <v>461</v>
      </c>
      <c r="C6" s="150" t="s">
        <v>462</v>
      </c>
      <c r="D6" s="150" t="s">
        <v>458</v>
      </c>
      <c r="E6" s="151" t="s">
        <v>463</v>
      </c>
      <c r="F6" s="154" t="s">
        <v>10</v>
      </c>
      <c r="G6" s="155" t="s">
        <v>464</v>
      </c>
      <c r="H6" s="150" t="s">
        <v>12</v>
      </c>
      <c r="I6" s="151" t="s">
        <v>465</v>
      </c>
    </row>
    <row r="7" spans="1:9" ht="43.5" x14ac:dyDescent="0.35">
      <c r="A7" s="156">
        <v>1.3</v>
      </c>
      <c r="B7" s="157" t="s">
        <v>466</v>
      </c>
      <c r="C7" s="158" t="s">
        <v>467</v>
      </c>
      <c r="D7" s="159" t="s">
        <v>458</v>
      </c>
      <c r="E7" s="157" t="s">
        <v>468</v>
      </c>
      <c r="F7" s="160" t="s">
        <v>25</v>
      </c>
      <c r="G7" s="161" t="s">
        <v>17</v>
      </c>
      <c r="H7" s="158" t="s">
        <v>12</v>
      </c>
      <c r="I7" s="162" t="s">
        <v>469</v>
      </c>
    </row>
    <row r="8" spans="1:9" ht="85.5" customHeight="1" thickBot="1" x14ac:dyDescent="0.4">
      <c r="A8" s="163"/>
      <c r="B8" s="164"/>
      <c r="C8" s="165"/>
      <c r="D8" s="166"/>
      <c r="E8" s="164"/>
      <c r="F8" s="167"/>
      <c r="G8" s="168"/>
      <c r="H8" s="169"/>
      <c r="I8" s="151" t="s">
        <v>470</v>
      </c>
    </row>
    <row r="9" spans="1:9" ht="77.5" customHeight="1" thickBot="1" x14ac:dyDescent="0.4">
      <c r="A9" s="153">
        <v>1.4</v>
      </c>
      <c r="B9" s="149" t="s">
        <v>471</v>
      </c>
      <c r="C9" s="150" t="s">
        <v>472</v>
      </c>
      <c r="D9" s="150" t="s">
        <v>473</v>
      </c>
      <c r="E9" s="151" t="s">
        <v>474</v>
      </c>
      <c r="F9" s="170" t="s">
        <v>10</v>
      </c>
      <c r="G9" s="155" t="s">
        <v>26</v>
      </c>
      <c r="H9" s="150" t="s">
        <v>12</v>
      </c>
      <c r="I9" s="151" t="s">
        <v>475</v>
      </c>
    </row>
    <row r="10" spans="1:9" ht="58" x14ac:dyDescent="0.35">
      <c r="A10" s="156">
        <v>1.5</v>
      </c>
      <c r="B10" s="157" t="s">
        <v>476</v>
      </c>
      <c r="C10" s="171" t="s">
        <v>472</v>
      </c>
      <c r="D10" s="171" t="s">
        <v>458</v>
      </c>
      <c r="E10" s="162" t="s">
        <v>477</v>
      </c>
      <c r="F10" s="172" t="s">
        <v>25</v>
      </c>
      <c r="G10" s="161" t="s">
        <v>17</v>
      </c>
      <c r="H10" s="158" t="s">
        <v>12</v>
      </c>
      <c r="I10" s="157" t="s">
        <v>478</v>
      </c>
    </row>
    <row r="11" spans="1:9" ht="15" thickBot="1" x14ac:dyDescent="0.4">
      <c r="A11" s="163"/>
      <c r="B11" s="164"/>
      <c r="C11" s="151"/>
      <c r="D11" s="151"/>
      <c r="E11" s="151"/>
      <c r="F11" s="173"/>
      <c r="G11" s="168"/>
      <c r="H11" s="169"/>
      <c r="I11" s="164"/>
    </row>
    <row r="12" spans="1:9" ht="15" thickBot="1" x14ac:dyDescent="0.4">
      <c r="A12" s="174">
        <v>2</v>
      </c>
      <c r="B12" s="145" t="s">
        <v>29</v>
      </c>
      <c r="C12" s="146"/>
      <c r="D12" s="146"/>
      <c r="E12" s="146"/>
      <c r="F12" s="146"/>
      <c r="G12" s="146"/>
      <c r="H12" s="146"/>
      <c r="I12" s="147"/>
    </row>
    <row r="13" spans="1:9" ht="88" customHeight="1" thickBot="1" x14ac:dyDescent="0.4">
      <c r="A13" s="148" t="s">
        <v>120</v>
      </c>
      <c r="B13" s="151" t="s">
        <v>479</v>
      </c>
      <c r="C13" s="150" t="s">
        <v>472</v>
      </c>
      <c r="D13" s="150" t="s">
        <v>458</v>
      </c>
      <c r="E13" s="151" t="s">
        <v>480</v>
      </c>
      <c r="F13" s="175" t="s">
        <v>64</v>
      </c>
      <c r="G13" s="176" t="s">
        <v>17</v>
      </c>
      <c r="H13" s="150" t="s">
        <v>12</v>
      </c>
      <c r="I13" s="151" t="s">
        <v>481</v>
      </c>
    </row>
    <row r="14" spans="1:9" ht="70" customHeight="1" thickBot="1" x14ac:dyDescent="0.4">
      <c r="A14" s="153" t="s">
        <v>123</v>
      </c>
      <c r="B14" s="151" t="s">
        <v>482</v>
      </c>
      <c r="C14" s="150" t="s">
        <v>462</v>
      </c>
      <c r="D14" s="150" t="s">
        <v>458</v>
      </c>
      <c r="E14" s="151" t="s">
        <v>483</v>
      </c>
      <c r="F14" s="177" t="s">
        <v>25</v>
      </c>
      <c r="G14" s="170" t="s">
        <v>17</v>
      </c>
      <c r="H14" s="150" t="s">
        <v>12</v>
      </c>
      <c r="I14" s="151" t="s">
        <v>484</v>
      </c>
    </row>
    <row r="15" spans="1:9" ht="72" customHeight="1" thickBot="1" x14ac:dyDescent="0.4">
      <c r="A15" s="153" t="s">
        <v>126</v>
      </c>
      <c r="B15" s="151" t="s">
        <v>485</v>
      </c>
      <c r="C15" s="150" t="s">
        <v>472</v>
      </c>
      <c r="D15" s="150" t="s">
        <v>458</v>
      </c>
      <c r="E15" s="151" t="s">
        <v>486</v>
      </c>
      <c r="F15" s="178" t="s">
        <v>43</v>
      </c>
      <c r="G15" s="179" t="s">
        <v>26</v>
      </c>
      <c r="H15" s="150" t="s">
        <v>12</v>
      </c>
      <c r="I15" s="151" t="s">
        <v>487</v>
      </c>
    </row>
    <row r="16" spans="1:9" ht="15" thickBot="1" x14ac:dyDescent="0.4">
      <c r="A16" s="144">
        <v>3</v>
      </c>
      <c r="B16" s="145" t="s">
        <v>36</v>
      </c>
      <c r="C16" s="146"/>
      <c r="D16" s="146"/>
      <c r="E16" s="146"/>
      <c r="F16" s="146"/>
      <c r="G16" s="146"/>
      <c r="H16" s="146"/>
      <c r="I16" s="147"/>
    </row>
    <row r="17" spans="1:9" ht="3" customHeight="1" x14ac:dyDescent="0.35">
      <c r="A17" s="156" t="s">
        <v>134</v>
      </c>
      <c r="B17" s="157" t="s">
        <v>488</v>
      </c>
      <c r="C17" s="180"/>
      <c r="D17" s="180"/>
      <c r="E17" s="157" t="s">
        <v>489</v>
      </c>
      <c r="F17" s="181" t="s">
        <v>64</v>
      </c>
      <c r="G17" s="182" t="s">
        <v>11</v>
      </c>
      <c r="H17" s="158" t="s">
        <v>12</v>
      </c>
      <c r="I17" s="162" t="s">
        <v>490</v>
      </c>
    </row>
    <row r="18" spans="1:9" ht="43.5" hidden="1" x14ac:dyDescent="0.35">
      <c r="A18" s="183"/>
      <c r="B18" s="184"/>
      <c r="C18" s="185"/>
      <c r="D18" s="185"/>
      <c r="E18" s="184"/>
      <c r="F18" s="186"/>
      <c r="G18" s="187"/>
      <c r="H18" s="188"/>
      <c r="I18" s="162" t="s">
        <v>491</v>
      </c>
    </row>
    <row r="19" spans="1:9" ht="57.65" customHeight="1" thickBot="1" x14ac:dyDescent="0.4">
      <c r="A19" s="163"/>
      <c r="B19" s="164"/>
      <c r="C19" s="189" t="s">
        <v>472</v>
      </c>
      <c r="D19" s="189" t="s">
        <v>458</v>
      </c>
      <c r="E19" s="164"/>
      <c r="F19" s="190"/>
      <c r="G19" s="191"/>
      <c r="H19" s="169"/>
      <c r="I19" s="151" t="s">
        <v>492</v>
      </c>
    </row>
    <row r="20" spans="1:9" ht="74.150000000000006" customHeight="1" thickBot="1" x14ac:dyDescent="0.4">
      <c r="A20" s="153" t="s">
        <v>40</v>
      </c>
      <c r="B20" s="151" t="s">
        <v>493</v>
      </c>
      <c r="C20" s="150" t="s">
        <v>472</v>
      </c>
      <c r="D20" s="150" t="s">
        <v>458</v>
      </c>
      <c r="E20" s="151" t="s">
        <v>494</v>
      </c>
      <c r="F20" s="178" t="s">
        <v>43</v>
      </c>
      <c r="G20" s="192" t="s">
        <v>11</v>
      </c>
      <c r="H20" s="150" t="s">
        <v>12</v>
      </c>
      <c r="I20" s="151" t="s">
        <v>495</v>
      </c>
    </row>
    <row r="21" spans="1:9" ht="15" thickBot="1" x14ac:dyDescent="0.4">
      <c r="A21" s="144">
        <v>4</v>
      </c>
      <c r="B21" s="145" t="s">
        <v>54</v>
      </c>
      <c r="C21" s="146"/>
      <c r="D21" s="146"/>
      <c r="E21" s="146"/>
      <c r="F21" s="146"/>
      <c r="G21" s="146"/>
      <c r="H21" s="146"/>
      <c r="I21" s="147"/>
    </row>
    <row r="22" spans="1:9" ht="97.5" customHeight="1" thickBot="1" x14ac:dyDescent="0.4">
      <c r="A22" s="193" t="s">
        <v>143</v>
      </c>
      <c r="B22" s="162" t="s">
        <v>496</v>
      </c>
      <c r="C22" s="171" t="s">
        <v>472</v>
      </c>
      <c r="D22" s="171" t="s">
        <v>458</v>
      </c>
      <c r="E22" s="162" t="s">
        <v>497</v>
      </c>
      <c r="F22" s="194" t="s">
        <v>25</v>
      </c>
      <c r="G22" s="195" t="s">
        <v>17</v>
      </c>
      <c r="H22" s="171" t="s">
        <v>12</v>
      </c>
      <c r="I22" s="162" t="s">
        <v>498</v>
      </c>
    </row>
    <row r="23" spans="1:9" ht="97.5" customHeight="1" thickBot="1" x14ac:dyDescent="0.4">
      <c r="A23" s="196" t="s">
        <v>58</v>
      </c>
      <c r="B23" s="197" t="s">
        <v>499</v>
      </c>
      <c r="C23" s="198"/>
      <c r="D23" s="198" t="s">
        <v>500</v>
      </c>
      <c r="E23" s="197" t="s">
        <v>501</v>
      </c>
      <c r="F23" s="199" t="s">
        <v>25</v>
      </c>
      <c r="G23" s="200" t="s">
        <v>17</v>
      </c>
      <c r="H23" s="198" t="s">
        <v>12</v>
      </c>
      <c r="I23" s="197" t="s">
        <v>502</v>
      </c>
    </row>
    <row r="24" spans="1:9" ht="97.5" customHeight="1" thickBot="1" x14ac:dyDescent="0.4">
      <c r="A24" s="148" t="s">
        <v>152</v>
      </c>
      <c r="B24" s="201" t="s">
        <v>503</v>
      </c>
      <c r="C24" s="198"/>
      <c r="D24" s="198" t="s">
        <v>500</v>
      </c>
      <c r="E24" s="202" t="s">
        <v>504</v>
      </c>
      <c r="F24" s="199" t="s">
        <v>25</v>
      </c>
      <c r="G24" s="148" t="s">
        <v>26</v>
      </c>
      <c r="H24" s="198" t="s">
        <v>12</v>
      </c>
      <c r="I24" s="203" t="s">
        <v>505</v>
      </c>
    </row>
    <row r="25" spans="1:9" ht="15" thickBot="1" x14ac:dyDescent="0.4">
      <c r="A25" s="204">
        <v>5</v>
      </c>
      <c r="B25" s="205" t="s">
        <v>506</v>
      </c>
      <c r="C25" s="206"/>
      <c r="D25" s="206"/>
      <c r="E25" s="206"/>
      <c r="F25" s="206"/>
      <c r="G25" s="206"/>
      <c r="H25" s="206"/>
      <c r="I25" s="207"/>
    </row>
    <row r="26" spans="1:9" s="216" customFormat="1" ht="186" customHeight="1" thickBot="1" x14ac:dyDescent="0.4">
      <c r="A26" s="208" t="s">
        <v>507</v>
      </c>
      <c r="B26" s="209" t="s">
        <v>508</v>
      </c>
      <c r="C26" s="210" t="s">
        <v>462</v>
      </c>
      <c r="D26" s="210" t="s">
        <v>458</v>
      </c>
      <c r="E26" s="211" t="s">
        <v>509</v>
      </c>
      <c r="F26" s="212" t="s">
        <v>25</v>
      </c>
      <c r="G26" s="213" t="s">
        <v>26</v>
      </c>
      <c r="H26" s="214" t="s">
        <v>12</v>
      </c>
      <c r="I26" s="215" t="s">
        <v>510</v>
      </c>
    </row>
  </sheetData>
  <mergeCells count="24">
    <mergeCell ref="B21:I21"/>
    <mergeCell ref="B25:I25"/>
    <mergeCell ref="B12:I12"/>
    <mergeCell ref="B16:I16"/>
    <mergeCell ref="A17:A19"/>
    <mergeCell ref="B17:B19"/>
    <mergeCell ref="E17:E19"/>
    <mergeCell ref="F17:F19"/>
    <mergeCell ref="G17:G19"/>
    <mergeCell ref="H17:H19"/>
    <mergeCell ref="A10:A11"/>
    <mergeCell ref="B10:B11"/>
    <mergeCell ref="F10:F11"/>
    <mergeCell ref="G10:G11"/>
    <mergeCell ref="H10:H11"/>
    <mergeCell ref="I10:I11"/>
    <mergeCell ref="B4:I4"/>
    <mergeCell ref="A7:A8"/>
    <mergeCell ref="B7:B8"/>
    <mergeCell ref="C7:C8"/>
    <mergeCell ref="E7:E8"/>
    <mergeCell ref="F7:F8"/>
    <mergeCell ref="G7:G8"/>
    <mergeCell ref="H7:H8"/>
  </mergeCells>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D2812-A3AB-455E-95DC-B0918B4815D7}">
  <dimension ref="B1:L29"/>
  <sheetViews>
    <sheetView showGridLines="0" topLeftCell="B17" zoomScale="90" zoomScaleNormal="90" workbookViewId="0">
      <selection activeCell="B5" sqref="B5"/>
    </sheetView>
  </sheetViews>
  <sheetFormatPr defaultColWidth="33.453125" defaultRowHeight="14.5" x14ac:dyDescent="0.35"/>
  <cols>
    <col min="1" max="1" width="2" customWidth="1"/>
    <col min="2" max="2" width="5.1796875" style="217" bestFit="1" customWidth="1"/>
    <col min="3" max="3" width="34.1796875" customWidth="1"/>
    <col min="4" max="4" width="14.453125" customWidth="1"/>
    <col min="5" max="5" width="72.453125" style="201" customWidth="1"/>
    <col min="6" max="6" width="20.7265625" customWidth="1"/>
    <col min="7" max="7" width="19.453125" customWidth="1"/>
    <col min="8" max="8" width="14.7265625" style="1" customWidth="1"/>
    <col min="9" max="9" width="61.7265625" customWidth="1"/>
    <col min="12" max="12" width="4.81640625" customWidth="1"/>
  </cols>
  <sheetData>
    <row r="1" spans="2:12" ht="186.75" customHeight="1" x14ac:dyDescent="0.35">
      <c r="J1" s="218" t="s">
        <v>511</v>
      </c>
    </row>
    <row r="2" spans="2:12" x14ac:dyDescent="0.35">
      <c r="B2" s="2" t="s">
        <v>0</v>
      </c>
      <c r="C2" s="3" t="s">
        <v>1</v>
      </c>
      <c r="D2" s="3"/>
      <c r="E2" s="2" t="s">
        <v>2</v>
      </c>
      <c r="F2" s="2" t="s">
        <v>3</v>
      </c>
      <c r="G2" s="2" t="s">
        <v>4</v>
      </c>
      <c r="H2" s="2" t="s">
        <v>5</v>
      </c>
      <c r="I2" s="4" t="s">
        <v>6</v>
      </c>
      <c r="L2" s="5"/>
    </row>
    <row r="3" spans="2:12" x14ac:dyDescent="0.35">
      <c r="B3" s="219">
        <v>1</v>
      </c>
      <c r="C3" s="7" t="s">
        <v>7</v>
      </c>
      <c r="D3" s="8"/>
      <c r="E3" s="8"/>
      <c r="F3" s="8"/>
      <c r="G3" s="8"/>
      <c r="H3" s="8"/>
      <c r="I3" s="9"/>
      <c r="L3" s="10"/>
    </row>
    <row r="4" spans="2:12" ht="48" customHeight="1" x14ac:dyDescent="0.35">
      <c r="B4" s="220" t="str">
        <f>$B$3&amp;"."&amp;[11]Ratings!B25</f>
        <v>1.1</v>
      </c>
      <c r="C4" s="12" t="s">
        <v>512</v>
      </c>
      <c r="D4" s="12" t="s">
        <v>513</v>
      </c>
      <c r="E4" s="13" t="s">
        <v>514</v>
      </c>
      <c r="F4" s="65" t="s">
        <v>25</v>
      </c>
      <c r="G4" s="221" t="s">
        <v>26</v>
      </c>
      <c r="H4" s="16" t="s">
        <v>12</v>
      </c>
      <c r="I4" s="13" t="s">
        <v>515</v>
      </c>
      <c r="L4" s="10" t="str">
        <f>IFERROR(VLOOKUP(CONCATENATE(F4,G4),[11]Ratings!$H$3:$I$27,2,FALSE),)</f>
        <v>Yellow</v>
      </c>
    </row>
    <row r="5" spans="2:12" ht="60" customHeight="1" x14ac:dyDescent="0.35">
      <c r="B5" s="222" t="s">
        <v>14</v>
      </c>
      <c r="C5" s="12" t="s">
        <v>516</v>
      </c>
      <c r="D5" s="12" t="s">
        <v>517</v>
      </c>
      <c r="E5" s="13" t="s">
        <v>518</v>
      </c>
      <c r="F5" s="223" t="s">
        <v>519</v>
      </c>
      <c r="G5" s="221" t="s">
        <v>26</v>
      </c>
      <c r="H5" s="16" t="s">
        <v>520</v>
      </c>
      <c r="I5" s="13" t="s">
        <v>521</v>
      </c>
      <c r="L5" s="10"/>
    </row>
    <row r="6" spans="2:12" ht="138" customHeight="1" x14ac:dyDescent="0.35">
      <c r="B6" s="221" t="s">
        <v>106</v>
      </c>
      <c r="C6" s="12" t="s">
        <v>522</v>
      </c>
      <c r="D6" s="12" t="s">
        <v>523</v>
      </c>
      <c r="E6" s="13" t="s">
        <v>524</v>
      </c>
      <c r="F6" s="65" t="s">
        <v>181</v>
      </c>
      <c r="G6" s="221" t="s">
        <v>149</v>
      </c>
      <c r="H6" s="16" t="s">
        <v>12</v>
      </c>
      <c r="I6" s="13" t="s">
        <v>525</v>
      </c>
      <c r="L6" s="10" t="str">
        <f>IFERROR(VLOOKUP(CONCATENATE(F6,G6),[11]Ratings!$H$3:$I$27,2,FALSE),)</f>
        <v>Yellow</v>
      </c>
    </row>
    <row r="7" spans="2:12" ht="105.75" customHeight="1" x14ac:dyDescent="0.35">
      <c r="B7" s="224" t="s">
        <v>22</v>
      </c>
      <c r="C7" s="225" t="s">
        <v>526</v>
      </c>
      <c r="D7" s="12" t="s">
        <v>523</v>
      </c>
      <c r="E7" s="13" t="s">
        <v>527</v>
      </c>
      <c r="F7" s="65" t="s">
        <v>25</v>
      </c>
      <c r="G7" s="221" t="s">
        <v>26</v>
      </c>
      <c r="H7" s="16" t="s">
        <v>12</v>
      </c>
      <c r="I7" s="13" t="s">
        <v>528</v>
      </c>
      <c r="L7" s="10"/>
    </row>
    <row r="8" spans="2:12" ht="62.25" customHeight="1" x14ac:dyDescent="0.35">
      <c r="B8" s="224"/>
      <c r="C8" s="226"/>
      <c r="D8" s="12" t="s">
        <v>523</v>
      </c>
      <c r="E8" s="13" t="s">
        <v>529</v>
      </c>
      <c r="F8" s="20" t="s">
        <v>10</v>
      </c>
      <c r="G8" s="221" t="s">
        <v>26</v>
      </c>
      <c r="H8" s="16" t="s">
        <v>12</v>
      </c>
      <c r="I8" s="13" t="s">
        <v>530</v>
      </c>
      <c r="L8" s="10"/>
    </row>
    <row r="9" spans="2:12" ht="55.5" customHeight="1" x14ac:dyDescent="0.35">
      <c r="B9" s="227" t="s">
        <v>113</v>
      </c>
      <c r="C9" s="12" t="s">
        <v>531</v>
      </c>
      <c r="D9" s="12" t="s">
        <v>523</v>
      </c>
      <c r="E9" s="13" t="s">
        <v>532</v>
      </c>
      <c r="F9" s="65" t="s">
        <v>181</v>
      </c>
      <c r="G9" s="221" t="s">
        <v>26</v>
      </c>
      <c r="H9" s="16" t="s">
        <v>12</v>
      </c>
      <c r="I9" s="13" t="s">
        <v>533</v>
      </c>
      <c r="L9" s="10" t="str">
        <f>IFERROR(VLOOKUP(CONCATENATE(F9,G9),[11]Ratings!$H$3:$I$27,2,FALSE),)</f>
        <v>Orange</v>
      </c>
    </row>
    <row r="10" spans="2:12" ht="41.25" customHeight="1" x14ac:dyDescent="0.35">
      <c r="B10" s="228" t="s">
        <v>116</v>
      </c>
      <c r="C10" s="67" t="s">
        <v>534</v>
      </c>
      <c r="D10" s="12" t="s">
        <v>523</v>
      </c>
      <c r="E10" s="68" t="s">
        <v>535</v>
      </c>
      <c r="F10" s="135" t="s">
        <v>10</v>
      </c>
      <c r="G10" s="229" t="s">
        <v>17</v>
      </c>
      <c r="H10" s="71" t="s">
        <v>12</v>
      </c>
      <c r="I10" s="13" t="s">
        <v>536</v>
      </c>
      <c r="L10" s="10" t="str">
        <f>IFERROR(VLOOKUP(CONCATENATE(F10,G10),[11]Ratings!$H$3:$I$27,2,FALSE),)</f>
        <v>Red</v>
      </c>
    </row>
    <row r="11" spans="2:12" ht="145.5" customHeight="1" x14ac:dyDescent="0.35">
      <c r="B11" s="230" t="s">
        <v>537</v>
      </c>
      <c r="C11" s="67" t="s">
        <v>538</v>
      </c>
      <c r="D11" s="12" t="s">
        <v>523</v>
      </c>
      <c r="E11" s="68" t="s">
        <v>539</v>
      </c>
      <c r="F11" s="135" t="s">
        <v>10</v>
      </c>
      <c r="G11" s="229" t="s">
        <v>17</v>
      </c>
      <c r="H11" s="71" t="s">
        <v>12</v>
      </c>
      <c r="I11" s="231" t="s">
        <v>540</v>
      </c>
      <c r="L11" s="10"/>
    </row>
    <row r="12" spans="2:12" ht="50.25" customHeight="1" x14ac:dyDescent="0.35">
      <c r="B12" s="227" t="s">
        <v>541</v>
      </c>
      <c r="C12" s="12" t="s">
        <v>542</v>
      </c>
      <c r="D12" s="12" t="s">
        <v>523</v>
      </c>
      <c r="E12" s="232" t="s">
        <v>543</v>
      </c>
      <c r="F12" s="17" t="s">
        <v>10</v>
      </c>
      <c r="G12" s="15" t="s">
        <v>11</v>
      </c>
      <c r="H12" s="16" t="s">
        <v>12</v>
      </c>
      <c r="I12" s="233" t="s">
        <v>544</v>
      </c>
      <c r="L12" s="10"/>
    </row>
    <row r="13" spans="2:12" ht="96.75" customHeight="1" x14ac:dyDescent="0.35">
      <c r="B13" s="221" t="s">
        <v>545</v>
      </c>
      <c r="C13" s="234" t="s">
        <v>546</v>
      </c>
      <c r="D13" s="235">
        <v>2024</v>
      </c>
      <c r="E13" s="236" t="s">
        <v>547</v>
      </c>
      <c r="F13" s="237" t="s">
        <v>10</v>
      </c>
      <c r="G13" s="229" t="s">
        <v>17</v>
      </c>
      <c r="H13" s="238" t="s">
        <v>12</v>
      </c>
      <c r="I13" s="68" t="s">
        <v>548</v>
      </c>
      <c r="L13" s="10"/>
    </row>
    <row r="14" spans="2:12" ht="96.75" customHeight="1" x14ac:dyDescent="0.35">
      <c r="B14" s="15" t="s">
        <v>549</v>
      </c>
      <c r="C14" s="239" t="s">
        <v>550</v>
      </c>
      <c r="D14" s="240" t="s">
        <v>513</v>
      </c>
      <c r="E14" s="241" t="s">
        <v>551</v>
      </c>
      <c r="F14" s="237" t="s">
        <v>10</v>
      </c>
      <c r="G14" s="229" t="s">
        <v>17</v>
      </c>
      <c r="H14" s="242" t="s">
        <v>12</v>
      </c>
      <c r="I14" s="236" t="s">
        <v>552</v>
      </c>
      <c r="L14" s="10"/>
    </row>
    <row r="15" spans="2:12" x14ac:dyDescent="0.35">
      <c r="B15" s="219">
        <v>2</v>
      </c>
      <c r="C15" s="7" t="s">
        <v>29</v>
      </c>
      <c r="D15" s="76"/>
      <c r="E15" s="76"/>
      <c r="F15" s="76"/>
      <c r="G15" s="76"/>
      <c r="H15" s="76"/>
      <c r="I15" s="77"/>
      <c r="L15" s="10">
        <f>IFERROR(VLOOKUP(CONCATENATE(F15,G15),[11]Ratings!$H$3:$I$27,2,FALSE),)</f>
        <v>0</v>
      </c>
    </row>
    <row r="16" spans="2:12" ht="98.25" customHeight="1" x14ac:dyDescent="0.35">
      <c r="B16" s="243" t="str">
        <f>$B$15&amp;"."&amp;[11]Ratings!B25</f>
        <v>2.1</v>
      </c>
      <c r="C16" s="12" t="s">
        <v>553</v>
      </c>
      <c r="D16" s="12" t="s">
        <v>523</v>
      </c>
      <c r="E16" s="244" t="s">
        <v>554</v>
      </c>
      <c r="F16" s="65" t="s">
        <v>64</v>
      </c>
      <c r="G16" s="20" t="s">
        <v>26</v>
      </c>
      <c r="H16" s="16" t="s">
        <v>12</v>
      </c>
      <c r="I16" s="13" t="s">
        <v>555</v>
      </c>
      <c r="L16" s="10" t="str">
        <f>IFERROR(VLOOKUP(CONCATENATE(F16,G16),[11]Ratings!$H$3:$I$27,2,FALSE),)</f>
        <v>Orange</v>
      </c>
    </row>
    <row r="17" spans="2:12" ht="81.75" customHeight="1" x14ac:dyDescent="0.35">
      <c r="B17" s="21" t="str">
        <f>$B$15&amp;"."&amp;[11]Ratings!B26</f>
        <v>2.2</v>
      </c>
      <c r="C17" s="12" t="s">
        <v>556</v>
      </c>
      <c r="D17" s="12" t="s">
        <v>523</v>
      </c>
      <c r="E17" s="13" t="s">
        <v>557</v>
      </c>
      <c r="F17" s="65" t="s">
        <v>25</v>
      </c>
      <c r="G17" s="20" t="s">
        <v>26</v>
      </c>
      <c r="H17" s="16" t="s">
        <v>12</v>
      </c>
      <c r="I17" s="13" t="s">
        <v>558</v>
      </c>
      <c r="L17" s="10" t="str">
        <f>IFERROR(VLOOKUP(CONCATENATE(F17,G17),[11]Ratings!$H$3:$I$27,2,FALSE),)</f>
        <v>Yellow</v>
      </c>
    </row>
    <row r="18" spans="2:12" ht="62.25" customHeight="1" x14ac:dyDescent="0.35">
      <c r="B18" s="21" t="str">
        <f>$B$15&amp;"."&amp;[11]Ratings!B27</f>
        <v>2.3</v>
      </c>
      <c r="C18" s="12" t="s">
        <v>559</v>
      </c>
      <c r="D18" s="12" t="s">
        <v>523</v>
      </c>
      <c r="E18" s="13" t="s">
        <v>560</v>
      </c>
      <c r="F18" s="65" t="s">
        <v>64</v>
      </c>
      <c r="G18" s="20" t="s">
        <v>26</v>
      </c>
      <c r="H18" s="16" t="s">
        <v>12</v>
      </c>
      <c r="I18" s="13" t="s">
        <v>561</v>
      </c>
      <c r="L18" s="10" t="str">
        <f>IFERROR(VLOOKUP(CONCATENATE(F18,G18),[11]Ratings!$H$3:$I$27,2,FALSE),)</f>
        <v>Orange</v>
      </c>
    </row>
    <row r="19" spans="2:12" ht="63" customHeight="1" x14ac:dyDescent="0.35">
      <c r="B19" s="21" t="str">
        <f>$B$15&amp;"."&amp;[11]Ratings!B28</f>
        <v>2.4</v>
      </c>
      <c r="C19" s="12" t="s">
        <v>562</v>
      </c>
      <c r="D19" s="12" t="s">
        <v>523</v>
      </c>
      <c r="E19" s="13" t="s">
        <v>563</v>
      </c>
      <c r="F19" s="20" t="s">
        <v>10</v>
      </c>
      <c r="G19" s="15" t="s">
        <v>17</v>
      </c>
      <c r="H19" s="16" t="s">
        <v>12</v>
      </c>
      <c r="I19" s="13" t="s">
        <v>564</v>
      </c>
      <c r="L19" s="10" t="str">
        <f>IFERROR(VLOOKUP(CONCATENATE(F19,G19),[11]Ratings!$H$3:$I$27,2,FALSE),)</f>
        <v>Red</v>
      </c>
    </row>
    <row r="20" spans="2:12" ht="82.5" customHeight="1" x14ac:dyDescent="0.35">
      <c r="B20" s="21" t="str">
        <f>$B$15&amp;"."&amp;[11]Ratings!B29</f>
        <v>2.5</v>
      </c>
      <c r="C20" s="12" t="s">
        <v>565</v>
      </c>
      <c r="D20" s="12" t="s">
        <v>523</v>
      </c>
      <c r="E20" s="13" t="s">
        <v>566</v>
      </c>
      <c r="F20" s="19" t="s">
        <v>25</v>
      </c>
      <c r="G20" s="15" t="s">
        <v>11</v>
      </c>
      <c r="H20" s="16" t="s">
        <v>12</v>
      </c>
      <c r="I20" s="13" t="s">
        <v>567</v>
      </c>
      <c r="L20" s="10" t="str">
        <f>IFERROR(VLOOKUP(CONCATENATE(F20,G20),[11]Ratings!$H$3:$I$27,2,FALSE),)</f>
        <v>Orange</v>
      </c>
    </row>
    <row r="21" spans="2:12" x14ac:dyDescent="0.35">
      <c r="B21" s="219">
        <v>3</v>
      </c>
      <c r="C21" s="7" t="s">
        <v>36</v>
      </c>
      <c r="D21" s="8"/>
      <c r="E21" s="8"/>
      <c r="F21" s="8"/>
      <c r="G21" s="8"/>
      <c r="H21" s="8"/>
      <c r="I21" s="9"/>
      <c r="L21" s="10">
        <f>IFERROR(VLOOKUP(CONCATENATE(F21,G21),[11]Ratings!$H$3:$I$27,2,FALSE),)</f>
        <v>0</v>
      </c>
    </row>
    <row r="22" spans="2:12" ht="106.5" customHeight="1" x14ac:dyDescent="0.35">
      <c r="B22" s="56" t="s">
        <v>134</v>
      </c>
      <c r="C22" s="12" t="s">
        <v>568</v>
      </c>
      <c r="D22" s="12" t="s">
        <v>523</v>
      </c>
      <c r="E22" s="13" t="s">
        <v>569</v>
      </c>
      <c r="F22" s="65" t="s">
        <v>25</v>
      </c>
      <c r="G22" s="20" t="s">
        <v>26</v>
      </c>
      <c r="H22" s="16" t="s">
        <v>12</v>
      </c>
      <c r="I22" s="13" t="s">
        <v>570</v>
      </c>
      <c r="L22" s="10" t="str">
        <f>IFERROR(VLOOKUP(CONCATENATE(F22,G22),[11]Ratings!$H$3:$I$27,2,FALSE),)</f>
        <v>Yellow</v>
      </c>
    </row>
    <row r="23" spans="2:12" ht="68.25" customHeight="1" x14ac:dyDescent="0.35">
      <c r="B23" s="21" t="s">
        <v>40</v>
      </c>
      <c r="C23" s="12" t="s">
        <v>571</v>
      </c>
      <c r="D23" s="12" t="s">
        <v>523</v>
      </c>
      <c r="E23" s="13" t="s">
        <v>572</v>
      </c>
      <c r="F23" s="65" t="s">
        <v>64</v>
      </c>
      <c r="G23" s="221" t="s">
        <v>149</v>
      </c>
      <c r="H23" s="16" t="s">
        <v>12</v>
      </c>
      <c r="I23" s="13" t="s">
        <v>573</v>
      </c>
      <c r="L23" s="10" t="str">
        <f>IFERROR(VLOOKUP(CONCATENATE(F23,G23),[11]Ratings!$H$3:$I$27,2,FALSE),)</f>
        <v>Yellow</v>
      </c>
    </row>
    <row r="24" spans="2:12" ht="96" customHeight="1" x14ac:dyDescent="0.35">
      <c r="B24" s="228" t="s">
        <v>46</v>
      </c>
      <c r="C24" s="12" t="s">
        <v>574</v>
      </c>
      <c r="D24" s="12" t="s">
        <v>523</v>
      </c>
      <c r="E24" s="13" t="s">
        <v>575</v>
      </c>
      <c r="F24" s="20" t="s">
        <v>10</v>
      </c>
      <c r="G24" s="15" t="s">
        <v>17</v>
      </c>
      <c r="H24" s="16" t="s">
        <v>12</v>
      </c>
      <c r="I24" s="13" t="s">
        <v>576</v>
      </c>
      <c r="L24" s="10" t="str">
        <f>IFERROR(VLOOKUP(CONCATENATE(F24,G24),[11]Ratings!$H$3:$I$27,2,FALSE),)</f>
        <v>Red</v>
      </c>
    </row>
    <row r="25" spans="2:12" x14ac:dyDescent="0.35">
      <c r="B25" s="219">
        <v>4</v>
      </c>
      <c r="C25" s="7" t="s">
        <v>54</v>
      </c>
      <c r="D25" s="8"/>
      <c r="E25" s="8"/>
      <c r="F25" s="8"/>
      <c r="G25" s="8"/>
      <c r="H25" s="8"/>
      <c r="I25" s="9"/>
      <c r="L25" s="10">
        <f>IFERROR(VLOOKUP(CONCATENATE(F25,G25),[11]Ratings!$H$3:$I$27,2,FALSE),)</f>
        <v>0</v>
      </c>
    </row>
    <row r="26" spans="2:12" ht="95.25" customHeight="1" x14ac:dyDescent="0.35">
      <c r="B26" s="21" t="str">
        <f>$B$25&amp;"."&amp;[11]Ratings!B25</f>
        <v>4.1</v>
      </c>
      <c r="C26" s="12" t="s">
        <v>577</v>
      </c>
      <c r="D26" s="12" t="s">
        <v>523</v>
      </c>
      <c r="E26" s="13" t="s">
        <v>578</v>
      </c>
      <c r="F26" s="65" t="s">
        <v>64</v>
      </c>
      <c r="G26" s="15" t="s">
        <v>17</v>
      </c>
      <c r="H26" s="16" t="s">
        <v>12</v>
      </c>
      <c r="I26" s="13" t="s">
        <v>579</v>
      </c>
      <c r="L26" s="10" t="str">
        <f>IFERROR(VLOOKUP(CONCATENATE(F26,G26),[11]Ratings!$H$3:$I$27,2,FALSE),)</f>
        <v>Orange</v>
      </c>
    </row>
    <row r="27" spans="2:12" ht="54.75" customHeight="1" x14ac:dyDescent="0.35">
      <c r="B27" s="228" t="str">
        <f>$B$25&amp;"."&amp;[11]Ratings!B26</f>
        <v>4.2</v>
      </c>
      <c r="C27" s="12" t="s">
        <v>580</v>
      </c>
      <c r="D27" s="12" t="s">
        <v>523</v>
      </c>
      <c r="E27" s="13" t="s">
        <v>581</v>
      </c>
      <c r="F27" s="65" t="s">
        <v>25</v>
      </c>
      <c r="G27" s="221" t="s">
        <v>26</v>
      </c>
      <c r="H27" s="16" t="s">
        <v>12</v>
      </c>
      <c r="I27" s="13" t="s">
        <v>582</v>
      </c>
      <c r="L27" s="10" t="str">
        <f>IFERROR(VLOOKUP(CONCATENATE(F27,G27),[11]Ratings!$H$3:$I$27,2,FALSE),)</f>
        <v>Yellow</v>
      </c>
    </row>
    <row r="28" spans="2:12" ht="75.75" customHeight="1" x14ac:dyDescent="0.35">
      <c r="B28" s="21" t="str">
        <f>$B$25&amp;"."&amp;[11]Ratings!B27</f>
        <v>4.3</v>
      </c>
      <c r="C28" s="12" t="s">
        <v>583</v>
      </c>
      <c r="D28" s="12" t="s">
        <v>523</v>
      </c>
      <c r="E28" s="13" t="s">
        <v>584</v>
      </c>
      <c r="F28" s="65" t="s">
        <v>25</v>
      </c>
      <c r="G28" s="15" t="s">
        <v>17</v>
      </c>
      <c r="H28" s="16" t="s">
        <v>12</v>
      </c>
      <c r="I28" s="13" t="s">
        <v>585</v>
      </c>
      <c r="L28" s="10" t="str">
        <f>IFERROR(VLOOKUP(CONCATENATE(F28,G28),[11]Ratings!$H$3:$I$27,2,FALSE),)</f>
        <v>Orange</v>
      </c>
    </row>
    <row r="29" spans="2:12" ht="39.75" customHeight="1" x14ac:dyDescent="0.35">
      <c r="B29" s="21" t="str">
        <f>$B$25&amp;"."&amp;[11]Ratings!B28</f>
        <v>4.4</v>
      </c>
      <c r="C29" s="12" t="s">
        <v>586</v>
      </c>
      <c r="D29" s="12" t="s">
        <v>523</v>
      </c>
      <c r="E29" s="13" t="s">
        <v>587</v>
      </c>
      <c r="F29" s="65" t="s">
        <v>25</v>
      </c>
      <c r="G29" s="221" t="s">
        <v>26</v>
      </c>
      <c r="H29" s="16" t="s">
        <v>12</v>
      </c>
      <c r="I29" s="13" t="s">
        <v>588</v>
      </c>
      <c r="L29" s="10" t="str">
        <f>IFERROR(VLOOKUP(CONCATENATE(F29,G29),[11]Ratings!$H$3:$I$27,2,FALSE),)</f>
        <v>Yellow</v>
      </c>
    </row>
  </sheetData>
  <mergeCells count="6">
    <mergeCell ref="C3:I3"/>
    <mergeCell ref="B7:B8"/>
    <mergeCell ref="C7:C8"/>
    <mergeCell ref="C15:I15"/>
    <mergeCell ref="C21:I21"/>
    <mergeCell ref="C25:I25"/>
  </mergeCells>
  <conditionalFormatting sqref="B1:B3 B13:B15 B21 B25 B30:B1048576">
    <cfRule type="expression" dxfId="52" priority="1">
      <formula>L1="Red"</formula>
    </cfRule>
    <cfRule type="expression" dxfId="51" priority="2">
      <formula>L1="Orange"</formula>
    </cfRule>
    <cfRule type="expression" dxfId="50" priority="3">
      <formula>L1="Yellow"</formula>
    </cfRule>
    <cfRule type="expression" dxfId="49" priority="4">
      <formula>L1="Green"</formula>
    </cfRule>
  </conditionalFormatting>
  <conditionalFormatting sqref="B7">
    <cfRule type="expression" dxfId="48" priority="10">
      <formula>L8="Red"</formula>
    </cfRule>
    <cfRule type="expression" dxfId="47" priority="11">
      <formula>L8="Orange"</formula>
    </cfRule>
    <cfRule type="expression" dxfId="46" priority="12">
      <formula>L8="Yellow"</formula>
    </cfRule>
    <cfRule type="expression" dxfId="45" priority="13">
      <formula>L8="Green"</formula>
    </cfRule>
  </conditionalFormatting>
  <conditionalFormatting sqref="H2">
    <cfRule type="cellIs" dxfId="44" priority="5" operator="equal">
      <formula>#REF!</formula>
    </cfRule>
    <cfRule type="cellIs" dxfId="43" priority="6" operator="equal">
      <formula>#REF!</formula>
    </cfRule>
    <cfRule type="cellIs" dxfId="42" priority="7" operator="equal">
      <formula>#REF!</formula>
    </cfRule>
    <cfRule type="cellIs" dxfId="41" priority="8" operator="equal">
      <formula>#REF!</formula>
    </cfRule>
    <cfRule type="cellIs" dxfId="40" priority="9" operator="equal">
      <formula>#REF!</formula>
    </cfRule>
  </conditionalFormatting>
  <pageMargins left="0.70866141732283472" right="0.70866141732283472" top="0.74803149606299213" bottom="0.74803149606299213" header="0.31496062992125984" footer="0.31496062992125984"/>
  <pageSetup scale="70" orientation="landscape" horizontalDpi="360" verticalDpi="360" r:id="rId1"/>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7F46C-0F0A-4923-B100-76F7BDA5F959}">
  <dimension ref="B1:L24"/>
  <sheetViews>
    <sheetView showGridLines="0" zoomScale="70" zoomScaleNormal="70" workbookViewId="0">
      <pane xSplit="1" topLeftCell="B1" activePane="topRight" state="frozen"/>
      <selection activeCell="A3" sqref="A3"/>
      <selection pane="topRight" activeCell="B9" sqref="B9"/>
    </sheetView>
  </sheetViews>
  <sheetFormatPr defaultColWidth="33.453125" defaultRowHeight="180.75" customHeight="1" x14ac:dyDescent="0.35"/>
  <cols>
    <col min="1" max="1" width="2" customWidth="1"/>
    <col min="2" max="2" width="9" customWidth="1"/>
    <col min="3" max="3" width="32.54296875" bestFit="1" customWidth="1"/>
    <col min="4" max="4" width="42.54296875" customWidth="1"/>
    <col min="5" max="6" width="21.81640625" customWidth="1"/>
    <col min="7" max="7" width="62.54296875" customWidth="1"/>
    <col min="10" max="10" width="59.1796875" customWidth="1"/>
    <col min="12" max="12" width="4.81640625" customWidth="1"/>
  </cols>
  <sheetData>
    <row r="1" spans="2:12" ht="163.5" customHeight="1" x14ac:dyDescent="0.35"/>
    <row r="2" spans="2:12" ht="60" customHeight="1" x14ac:dyDescent="0.35">
      <c r="B2" s="2" t="s">
        <v>0</v>
      </c>
      <c r="C2" s="3" t="s">
        <v>1</v>
      </c>
      <c r="D2" s="2" t="s">
        <v>6</v>
      </c>
      <c r="E2" s="2" t="s">
        <v>3</v>
      </c>
      <c r="F2" s="2" t="s">
        <v>338</v>
      </c>
      <c r="G2" s="4" t="s">
        <v>589</v>
      </c>
      <c r="H2" s="79" t="s">
        <v>590</v>
      </c>
      <c r="I2" s="79" t="s">
        <v>591</v>
      </c>
      <c r="J2" s="245" t="s">
        <v>592</v>
      </c>
      <c r="L2" s="5"/>
    </row>
    <row r="3" spans="2:12" ht="27.75" customHeight="1" x14ac:dyDescent="0.35">
      <c r="B3" s="6">
        <v>1</v>
      </c>
      <c r="C3" s="246" t="s">
        <v>593</v>
      </c>
      <c r="D3" s="247"/>
      <c r="E3" s="247"/>
      <c r="F3" s="247"/>
      <c r="G3" s="247"/>
      <c r="H3" s="247"/>
      <c r="I3" s="247"/>
      <c r="J3" s="248"/>
      <c r="L3" s="10"/>
    </row>
    <row r="4" spans="2:12" ht="144.75" customHeight="1" x14ac:dyDescent="0.35">
      <c r="B4" s="249" t="s">
        <v>99</v>
      </c>
      <c r="C4" s="12" t="s">
        <v>594</v>
      </c>
      <c r="D4" s="13" t="s">
        <v>595</v>
      </c>
      <c r="E4" s="65" t="s">
        <v>64</v>
      </c>
      <c r="F4" s="250" t="s">
        <v>26</v>
      </c>
      <c r="G4" s="13" t="s">
        <v>596</v>
      </c>
      <c r="H4" s="13" t="s">
        <v>597</v>
      </c>
      <c r="I4" s="82" t="s">
        <v>598</v>
      </c>
      <c r="J4" s="236" t="s">
        <v>599</v>
      </c>
      <c r="L4" s="10" t="s">
        <v>291</v>
      </c>
    </row>
    <row r="5" spans="2:12" ht="19.5" customHeight="1" x14ac:dyDescent="0.35">
      <c r="B5" s="251" t="s">
        <v>134</v>
      </c>
      <c r="C5" s="252" t="s">
        <v>600</v>
      </c>
      <c r="D5" s="253"/>
      <c r="E5" s="253"/>
      <c r="F5" s="253"/>
      <c r="G5" s="253"/>
      <c r="H5" s="253"/>
      <c r="I5" s="253"/>
      <c r="J5" s="254"/>
      <c r="L5" s="10">
        <v>0</v>
      </c>
    </row>
    <row r="6" spans="2:12" ht="90.75" customHeight="1" x14ac:dyDescent="0.35">
      <c r="B6" s="249" t="s">
        <v>601</v>
      </c>
      <c r="C6" s="12" t="s">
        <v>602</v>
      </c>
      <c r="D6" s="13" t="s">
        <v>603</v>
      </c>
      <c r="E6" s="65" t="s">
        <v>25</v>
      </c>
      <c r="F6" s="255" t="s">
        <v>17</v>
      </c>
      <c r="G6" s="13" t="s">
        <v>604</v>
      </c>
      <c r="H6" s="13" t="s">
        <v>605</v>
      </c>
      <c r="I6" s="82" t="s">
        <v>606</v>
      </c>
      <c r="J6" s="256" t="s">
        <v>607</v>
      </c>
      <c r="L6" s="10" t="s">
        <v>291</v>
      </c>
    </row>
    <row r="7" spans="2:12" ht="125.25" customHeight="1" x14ac:dyDescent="0.35">
      <c r="B7" s="257" t="s">
        <v>608</v>
      </c>
      <c r="C7" s="12" t="s">
        <v>609</v>
      </c>
      <c r="D7" s="13" t="s">
        <v>610</v>
      </c>
      <c r="E7" s="65" t="s">
        <v>25</v>
      </c>
      <c r="F7" s="250" t="s">
        <v>26</v>
      </c>
      <c r="G7" s="13" t="s">
        <v>611</v>
      </c>
      <c r="H7" s="13" t="s">
        <v>605</v>
      </c>
      <c r="I7" s="82" t="s">
        <v>612</v>
      </c>
      <c r="J7" s="236" t="s">
        <v>613</v>
      </c>
      <c r="L7" s="10"/>
    </row>
    <row r="8" spans="2:12" ht="36" customHeight="1" x14ac:dyDescent="0.35">
      <c r="B8" s="258" t="s">
        <v>40</v>
      </c>
      <c r="C8" s="259" t="s">
        <v>614</v>
      </c>
      <c r="D8" s="260"/>
      <c r="E8" s="260"/>
      <c r="F8" s="260"/>
      <c r="G8" s="260"/>
      <c r="H8" s="260"/>
      <c r="I8" s="260"/>
      <c r="J8" s="254"/>
      <c r="L8" s="10">
        <v>0</v>
      </c>
    </row>
    <row r="9" spans="2:12" ht="105" customHeight="1" x14ac:dyDescent="0.35">
      <c r="B9" s="261" t="s">
        <v>615</v>
      </c>
      <c r="C9" s="12" t="s">
        <v>616</v>
      </c>
      <c r="D9" s="13" t="s">
        <v>617</v>
      </c>
      <c r="E9" s="65" t="s">
        <v>25</v>
      </c>
      <c r="F9" s="250" t="s">
        <v>26</v>
      </c>
      <c r="G9" s="13" t="s">
        <v>618</v>
      </c>
      <c r="H9" s="13" t="s">
        <v>605</v>
      </c>
      <c r="I9" s="82" t="s">
        <v>606</v>
      </c>
      <c r="J9" s="236" t="s">
        <v>619</v>
      </c>
      <c r="L9" s="10" t="s">
        <v>298</v>
      </c>
    </row>
    <row r="10" spans="2:12" ht="25.5" customHeight="1" x14ac:dyDescent="0.35">
      <c r="B10" s="251" t="s">
        <v>46</v>
      </c>
      <c r="C10" s="252" t="s">
        <v>620</v>
      </c>
      <c r="D10" s="253"/>
      <c r="E10" s="253"/>
      <c r="F10" s="253"/>
      <c r="G10" s="253"/>
      <c r="H10" s="253"/>
      <c r="I10" s="253"/>
      <c r="J10" s="254"/>
      <c r="L10" s="10">
        <v>0</v>
      </c>
    </row>
    <row r="11" spans="2:12" ht="111.75" customHeight="1" x14ac:dyDescent="0.35">
      <c r="B11" s="261" t="s">
        <v>621</v>
      </c>
      <c r="C11" s="12" t="s">
        <v>622</v>
      </c>
      <c r="D11" s="13" t="s">
        <v>623</v>
      </c>
      <c r="E11" s="65" t="s">
        <v>25</v>
      </c>
      <c r="F11" s="250" t="s">
        <v>26</v>
      </c>
      <c r="G11" s="13" t="s">
        <v>624</v>
      </c>
      <c r="H11" s="13" t="s">
        <v>605</v>
      </c>
      <c r="I11" s="82" t="s">
        <v>606</v>
      </c>
      <c r="J11" s="256" t="s">
        <v>625</v>
      </c>
      <c r="L11" s="10" t="s">
        <v>298</v>
      </c>
    </row>
    <row r="12" spans="2:12" ht="87" customHeight="1" x14ac:dyDescent="0.35">
      <c r="B12" s="257" t="s">
        <v>626</v>
      </c>
      <c r="C12" s="134" t="s">
        <v>627</v>
      </c>
      <c r="D12" s="134" t="s">
        <v>628</v>
      </c>
      <c r="E12" s="65" t="s">
        <v>64</v>
      </c>
      <c r="F12" s="250" t="s">
        <v>26</v>
      </c>
      <c r="G12" s="262" t="s">
        <v>629</v>
      </c>
      <c r="H12" s="13" t="s">
        <v>605</v>
      </c>
      <c r="I12" s="82" t="s">
        <v>606</v>
      </c>
      <c r="J12" s="236" t="s">
        <v>630</v>
      </c>
    </row>
    <row r="13" spans="2:12" ht="30.75" customHeight="1" x14ac:dyDescent="0.35">
      <c r="B13" s="251" t="s">
        <v>50</v>
      </c>
      <c r="C13" s="259" t="s">
        <v>631</v>
      </c>
      <c r="D13" s="260"/>
      <c r="E13" s="260"/>
      <c r="F13" s="260"/>
      <c r="G13" s="260"/>
      <c r="H13" s="260"/>
      <c r="I13" s="260"/>
      <c r="J13" s="254"/>
      <c r="L13" s="10">
        <v>0</v>
      </c>
    </row>
    <row r="14" spans="2:12" ht="96" customHeight="1" x14ac:dyDescent="0.35">
      <c r="B14" s="261" t="s">
        <v>632</v>
      </c>
      <c r="C14" s="12" t="s">
        <v>633</v>
      </c>
      <c r="D14" s="13" t="s">
        <v>634</v>
      </c>
      <c r="E14" s="65" t="s">
        <v>64</v>
      </c>
      <c r="F14" s="250" t="s">
        <v>149</v>
      </c>
      <c r="G14" s="13" t="s">
        <v>635</v>
      </c>
      <c r="H14" s="13" t="s">
        <v>636</v>
      </c>
      <c r="I14" s="82" t="s">
        <v>606</v>
      </c>
      <c r="J14" s="256" t="s">
        <v>619</v>
      </c>
      <c r="L14" s="10" t="s">
        <v>298</v>
      </c>
    </row>
    <row r="15" spans="2:12" ht="117.75" customHeight="1" x14ac:dyDescent="0.35">
      <c r="B15" s="261" t="s">
        <v>637</v>
      </c>
      <c r="C15" s="12" t="s">
        <v>638</v>
      </c>
      <c r="D15" s="13" t="s">
        <v>639</v>
      </c>
      <c r="E15" s="65" t="s">
        <v>25</v>
      </c>
      <c r="F15" s="250" t="s">
        <v>26</v>
      </c>
      <c r="G15" s="13" t="s">
        <v>640</v>
      </c>
      <c r="H15" s="13" t="s">
        <v>641</v>
      </c>
      <c r="I15" s="82" t="s">
        <v>642</v>
      </c>
      <c r="J15" s="256" t="s">
        <v>619</v>
      </c>
      <c r="L15" s="10" t="s">
        <v>298</v>
      </c>
    </row>
    <row r="16" spans="2:12" ht="73.5" customHeight="1" x14ac:dyDescent="0.35">
      <c r="B16" s="261" t="s">
        <v>643</v>
      </c>
      <c r="C16" s="12" t="s">
        <v>644</v>
      </c>
      <c r="D16" s="13" t="s">
        <v>645</v>
      </c>
      <c r="E16" s="65" t="s">
        <v>25</v>
      </c>
      <c r="F16" s="250" t="s">
        <v>26</v>
      </c>
      <c r="G16" s="13" t="s">
        <v>646</v>
      </c>
      <c r="H16" s="13" t="s">
        <v>641</v>
      </c>
      <c r="I16" s="82" t="s">
        <v>647</v>
      </c>
      <c r="J16" s="236" t="s">
        <v>619</v>
      </c>
      <c r="L16" s="10" t="s">
        <v>298</v>
      </c>
    </row>
    <row r="17" spans="2:12" ht="24.75" customHeight="1" x14ac:dyDescent="0.35">
      <c r="B17" s="258" t="s">
        <v>328</v>
      </c>
      <c r="C17" s="259" t="s">
        <v>648</v>
      </c>
      <c r="D17" s="260"/>
      <c r="E17" s="260"/>
      <c r="F17" s="260"/>
      <c r="G17" s="260"/>
      <c r="H17" s="260"/>
      <c r="I17" s="260"/>
      <c r="J17" s="254"/>
      <c r="L17" s="10">
        <v>0</v>
      </c>
    </row>
    <row r="18" spans="2:12" ht="106.5" customHeight="1" x14ac:dyDescent="0.35">
      <c r="B18" s="261" t="s">
        <v>649</v>
      </c>
      <c r="C18" s="12" t="s">
        <v>650</v>
      </c>
      <c r="D18" s="13" t="s">
        <v>651</v>
      </c>
      <c r="E18" s="65" t="s">
        <v>43</v>
      </c>
      <c r="F18" s="255" t="s">
        <v>17</v>
      </c>
      <c r="G18" s="13" t="s">
        <v>652</v>
      </c>
      <c r="H18" s="13" t="s">
        <v>641</v>
      </c>
      <c r="I18" s="82" t="s">
        <v>606</v>
      </c>
      <c r="J18" s="236" t="s">
        <v>619</v>
      </c>
      <c r="L18" s="10" t="s">
        <v>298</v>
      </c>
    </row>
    <row r="19" spans="2:12" ht="29.25" customHeight="1" x14ac:dyDescent="0.35">
      <c r="B19" s="6">
        <v>4</v>
      </c>
      <c r="C19" s="246" t="s">
        <v>653</v>
      </c>
      <c r="D19" s="247"/>
      <c r="E19" s="247"/>
      <c r="F19" s="247"/>
      <c r="G19" s="247"/>
      <c r="H19" s="247"/>
      <c r="I19" s="247"/>
      <c r="J19" s="248"/>
      <c r="L19" s="10">
        <v>0</v>
      </c>
    </row>
    <row r="20" spans="2:12" ht="27" customHeight="1" x14ac:dyDescent="0.35">
      <c r="B20" s="263" t="s">
        <v>143</v>
      </c>
      <c r="C20" s="264" t="s">
        <v>654</v>
      </c>
      <c r="D20" s="264"/>
      <c r="E20" s="264"/>
      <c r="F20" s="264"/>
      <c r="G20" s="264"/>
      <c r="H20" s="264"/>
      <c r="I20" s="264"/>
      <c r="J20" s="264"/>
      <c r="L20" s="10">
        <v>0</v>
      </c>
    </row>
    <row r="21" spans="2:12" ht="144.75" customHeight="1" x14ac:dyDescent="0.35">
      <c r="B21" s="11" t="s">
        <v>655</v>
      </c>
      <c r="C21" s="265" t="s">
        <v>656</v>
      </c>
      <c r="D21" s="266" t="s">
        <v>657</v>
      </c>
      <c r="E21" s="267" t="s">
        <v>43</v>
      </c>
      <c r="F21" s="268" t="s">
        <v>26</v>
      </c>
      <c r="G21" s="266" t="s">
        <v>658</v>
      </c>
      <c r="H21" s="266" t="s">
        <v>597</v>
      </c>
      <c r="I21" s="269" t="s">
        <v>598</v>
      </c>
      <c r="J21" s="270" t="s">
        <v>613</v>
      </c>
      <c r="L21" s="10" t="s">
        <v>659</v>
      </c>
    </row>
    <row r="22" spans="2:12" ht="105" customHeight="1" x14ac:dyDescent="0.35">
      <c r="B22" s="261" t="s">
        <v>660</v>
      </c>
      <c r="C22" s="67" t="s">
        <v>661</v>
      </c>
      <c r="D22" s="67" t="s">
        <v>662</v>
      </c>
      <c r="E22" s="69" t="s">
        <v>25</v>
      </c>
      <c r="F22" s="271" t="s">
        <v>26</v>
      </c>
      <c r="G22" s="68" t="s">
        <v>663</v>
      </c>
      <c r="H22" s="68" t="s">
        <v>597</v>
      </c>
      <c r="I22" s="272" t="s">
        <v>598</v>
      </c>
      <c r="J22" s="256" t="s">
        <v>664</v>
      </c>
      <c r="L22" s="10" t="s">
        <v>298</v>
      </c>
    </row>
    <row r="23" spans="2:12" ht="33" customHeight="1" x14ac:dyDescent="0.35">
      <c r="B23" s="273" t="s">
        <v>58</v>
      </c>
      <c r="C23" s="264" t="s">
        <v>665</v>
      </c>
      <c r="D23" s="264"/>
      <c r="E23" s="264"/>
      <c r="F23" s="264"/>
      <c r="G23" s="264"/>
      <c r="H23" s="264"/>
      <c r="I23" s="264"/>
      <c r="J23" s="264"/>
      <c r="L23" s="10">
        <v>0</v>
      </c>
    </row>
    <row r="24" spans="2:12" ht="95.25" customHeight="1" x14ac:dyDescent="0.35">
      <c r="B24" s="274" t="s">
        <v>666</v>
      </c>
      <c r="C24" s="275" t="s">
        <v>667</v>
      </c>
      <c r="D24" s="266" t="s">
        <v>668</v>
      </c>
      <c r="E24" s="267" t="s">
        <v>25</v>
      </c>
      <c r="F24" s="276" t="s">
        <v>17</v>
      </c>
      <c r="G24" s="266" t="s">
        <v>669</v>
      </c>
      <c r="H24" s="266" t="s">
        <v>670</v>
      </c>
      <c r="I24" s="269" t="s">
        <v>606</v>
      </c>
      <c r="J24" s="277" t="s">
        <v>619</v>
      </c>
      <c r="L24" s="10" t="s">
        <v>291</v>
      </c>
    </row>
  </sheetData>
  <mergeCells count="9">
    <mergeCell ref="C19:J19"/>
    <mergeCell ref="C20:J20"/>
    <mergeCell ref="C23:J23"/>
    <mergeCell ref="C3:J3"/>
    <mergeCell ref="C5:J5"/>
    <mergeCell ref="C8:J8"/>
    <mergeCell ref="C10:J10"/>
    <mergeCell ref="C13:J13"/>
    <mergeCell ref="C17:J17"/>
  </mergeCells>
  <conditionalFormatting sqref="B1:B3 B5 B8 B10 B13 B17 B19:B21 B23 B25:B1048576">
    <cfRule type="expression" dxfId="39" priority="1">
      <formula>L1="Red"</formula>
    </cfRule>
    <cfRule type="expression" dxfId="38" priority="2">
      <formula>L1="Orange"</formula>
    </cfRule>
    <cfRule type="expression" dxfId="37" priority="3">
      <formula>L1="Yellow"</formula>
    </cfRule>
    <cfRule type="expression" dxfId="36" priority="4">
      <formula>L1="Green"</formula>
    </cfRule>
  </conditionalFormatting>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DBEB6-7583-49F3-AB0D-ADFB5AA686D4}">
  <sheetPr>
    <pageSetUpPr fitToPage="1"/>
  </sheetPr>
  <dimension ref="A1:K21"/>
  <sheetViews>
    <sheetView showGridLines="0" topLeftCell="A10" zoomScale="80" zoomScaleNormal="80" workbookViewId="0">
      <selection activeCell="B5" sqref="B5"/>
    </sheetView>
  </sheetViews>
  <sheetFormatPr defaultColWidth="33.453125" defaultRowHeight="14.5" x14ac:dyDescent="0.35"/>
  <cols>
    <col min="1" max="1" width="2" customWidth="1"/>
    <col min="2" max="2" width="5.1796875" bestFit="1" customWidth="1"/>
    <col min="3" max="3" width="34.1796875" customWidth="1"/>
    <col min="4" max="4" width="66.453125" style="57" customWidth="1"/>
    <col min="5" max="5" width="20.453125" customWidth="1"/>
    <col min="6" max="6" width="19.453125" customWidth="1"/>
    <col min="7" max="7" width="21.453125" style="1" customWidth="1"/>
    <col min="8" max="8" width="71.1796875" style="57" customWidth="1"/>
    <col min="10" max="10" width="0" hidden="1" customWidth="1"/>
    <col min="11" max="11" width="4.81640625" customWidth="1"/>
  </cols>
  <sheetData>
    <row r="1" spans="1:11" ht="187.5" customHeight="1" x14ac:dyDescent="0.35"/>
    <row r="2" spans="1:11" x14ac:dyDescent="0.35">
      <c r="B2" s="2" t="s">
        <v>0</v>
      </c>
      <c r="C2" s="3" t="s">
        <v>1</v>
      </c>
      <c r="D2" s="62" t="s">
        <v>2</v>
      </c>
      <c r="E2" s="2" t="s">
        <v>3</v>
      </c>
      <c r="F2" s="2" t="s">
        <v>4</v>
      </c>
      <c r="G2" s="2" t="s">
        <v>5</v>
      </c>
      <c r="H2" s="58" t="s">
        <v>6</v>
      </c>
      <c r="K2" s="5"/>
    </row>
    <row r="3" spans="1:11" x14ac:dyDescent="0.35">
      <c r="B3" s="6">
        <v>1</v>
      </c>
      <c r="C3" s="7" t="s">
        <v>7</v>
      </c>
      <c r="D3" s="8"/>
      <c r="E3" s="8"/>
      <c r="F3" s="8"/>
      <c r="G3" s="8"/>
      <c r="H3" s="9"/>
      <c r="K3" s="10"/>
    </row>
    <row r="4" spans="1:11" ht="167" customHeight="1" x14ac:dyDescent="0.35">
      <c r="B4" s="11">
        <v>1.1000000000000001</v>
      </c>
      <c r="C4" s="278" t="s">
        <v>671</v>
      </c>
      <c r="D4" s="13" t="s">
        <v>672</v>
      </c>
      <c r="E4" s="279" t="s">
        <v>25</v>
      </c>
      <c r="F4" s="280" t="s">
        <v>26</v>
      </c>
      <c r="G4" s="281" t="s">
        <v>673</v>
      </c>
      <c r="H4" s="59" t="s">
        <v>674</v>
      </c>
      <c r="J4" t="s">
        <v>675</v>
      </c>
      <c r="K4" s="10" t="str">
        <f>IFERROR(VLOOKUP(CONCATENATE(E4,F4),[13]Ratings!$H$3:$I$27,2,FALSE),)</f>
        <v>Yellow</v>
      </c>
    </row>
    <row r="5" spans="1:11" ht="103" customHeight="1" x14ac:dyDescent="0.35">
      <c r="B5" s="15">
        <v>1.2</v>
      </c>
      <c r="C5" s="282" t="s">
        <v>676</v>
      </c>
      <c r="D5" s="13" t="s">
        <v>677</v>
      </c>
      <c r="E5" s="283" t="s">
        <v>678</v>
      </c>
      <c r="F5" s="284" t="s">
        <v>26</v>
      </c>
      <c r="G5" s="285" t="s">
        <v>12</v>
      </c>
      <c r="H5" s="59" t="s">
        <v>679</v>
      </c>
      <c r="J5" t="s">
        <v>680</v>
      </c>
      <c r="K5" s="10" t="str">
        <f>IFERROR(VLOOKUP(CONCATENATE(E5,F5),[13]Ratings!$H$3:$I$27,2,FALSE),)</f>
        <v>Orange</v>
      </c>
    </row>
    <row r="6" spans="1:11" ht="67" customHeight="1" x14ac:dyDescent="0.35">
      <c r="B6" s="11">
        <v>1.3</v>
      </c>
      <c r="C6" s="282" t="s">
        <v>681</v>
      </c>
      <c r="D6" s="59" t="s">
        <v>682</v>
      </c>
      <c r="E6" s="283" t="s">
        <v>10</v>
      </c>
      <c r="F6" s="284" t="s">
        <v>26</v>
      </c>
      <c r="G6" s="285" t="s">
        <v>12</v>
      </c>
      <c r="H6" s="59" t="s">
        <v>683</v>
      </c>
      <c r="J6" t="s">
        <v>680</v>
      </c>
      <c r="K6" s="10" t="str">
        <f>IFERROR(VLOOKUP(CONCATENATE(E6,F6),[13]Ratings!$H$3:$I$27,2,FALSE),)</f>
        <v>Orange</v>
      </c>
    </row>
    <row r="7" spans="1:11" s="286" customFormat="1" ht="184" customHeight="1" x14ac:dyDescent="0.25">
      <c r="B7" s="17">
        <v>1.4</v>
      </c>
      <c r="C7" s="236" t="s">
        <v>684</v>
      </c>
      <c r="D7" s="287" t="s">
        <v>685</v>
      </c>
      <c r="E7" s="279" t="s">
        <v>25</v>
      </c>
      <c r="F7" s="284" t="s">
        <v>26</v>
      </c>
      <c r="G7" s="281" t="s">
        <v>673</v>
      </c>
      <c r="H7" s="59" t="s">
        <v>686</v>
      </c>
      <c r="J7" s="288" t="s">
        <v>675</v>
      </c>
    </row>
    <row r="8" spans="1:11" s="286" customFormat="1" ht="162.5" customHeight="1" x14ac:dyDescent="0.25">
      <c r="B8" s="289">
        <v>1.5</v>
      </c>
      <c r="C8" s="236" t="s">
        <v>687</v>
      </c>
      <c r="D8" s="287" t="s">
        <v>688</v>
      </c>
      <c r="E8" s="279" t="s">
        <v>25</v>
      </c>
      <c r="F8" s="284" t="s">
        <v>26</v>
      </c>
      <c r="G8" s="281" t="s">
        <v>673</v>
      </c>
      <c r="H8" s="59" t="s">
        <v>689</v>
      </c>
      <c r="J8" s="288"/>
    </row>
    <row r="9" spans="1:11" x14ac:dyDescent="0.35">
      <c r="B9" s="6">
        <v>2</v>
      </c>
      <c r="C9" s="7" t="s">
        <v>29</v>
      </c>
      <c r="D9" s="8"/>
      <c r="E9" s="8"/>
      <c r="F9" s="8"/>
      <c r="G9" s="8"/>
      <c r="H9" s="9"/>
      <c r="K9" s="10">
        <f>IFERROR(VLOOKUP(CONCATENATE(E9,F9),[13]Ratings!$H$3:$I$27,2,FALSE),)</f>
        <v>0</v>
      </c>
    </row>
    <row r="10" spans="1:11" ht="127" customHeight="1" x14ac:dyDescent="0.35">
      <c r="B10" s="11" t="str">
        <f>$B$9&amp;"."&amp;[13]Ratings!B25</f>
        <v>2.1</v>
      </c>
      <c r="C10" s="290" t="s">
        <v>690</v>
      </c>
      <c r="D10" s="59" t="s">
        <v>691</v>
      </c>
      <c r="E10" s="279" t="s">
        <v>25</v>
      </c>
      <c r="F10" s="284" t="s">
        <v>26</v>
      </c>
      <c r="G10" s="285" t="s">
        <v>12</v>
      </c>
      <c r="H10" s="59" t="s">
        <v>692</v>
      </c>
      <c r="J10" t="s">
        <v>675</v>
      </c>
      <c r="K10" s="10" t="str">
        <f>IFERROR(VLOOKUP(CONCATENATE(E10,F10),[13]Ratings!$H$3:$I$27,2,FALSE),)</f>
        <v>Yellow</v>
      </c>
    </row>
    <row r="11" spans="1:11" ht="102" customHeight="1" x14ac:dyDescent="0.35">
      <c r="B11" s="11" t="str">
        <f>$B$9&amp;"."&amp;[13]Ratings!B26</f>
        <v>2.2</v>
      </c>
      <c r="C11" s="291" t="s">
        <v>693</v>
      </c>
      <c r="D11" s="13" t="s">
        <v>694</v>
      </c>
      <c r="E11" s="279" t="s">
        <v>25</v>
      </c>
      <c r="F11" s="284" t="s">
        <v>26</v>
      </c>
      <c r="G11" s="281" t="s">
        <v>673</v>
      </c>
      <c r="H11" s="59" t="s">
        <v>695</v>
      </c>
      <c r="J11" t="s">
        <v>675</v>
      </c>
      <c r="K11" s="10" t="str">
        <f>IFERROR(VLOOKUP(CONCATENATE(E11,F11),[13]Ratings!$H$3:$I$27,2,FALSE),)</f>
        <v>Yellow</v>
      </c>
    </row>
    <row r="12" spans="1:11" ht="73" customHeight="1" x14ac:dyDescent="0.35">
      <c r="B12" s="11">
        <v>2.2999999999999998</v>
      </c>
      <c r="C12" s="282" t="s">
        <v>696</v>
      </c>
      <c r="D12" s="13" t="s">
        <v>697</v>
      </c>
      <c r="E12" s="279" t="s">
        <v>25</v>
      </c>
      <c r="F12" s="284" t="s">
        <v>26</v>
      </c>
      <c r="G12" s="285" t="s">
        <v>12</v>
      </c>
      <c r="H12" s="13" t="s">
        <v>698</v>
      </c>
      <c r="J12" t="s">
        <v>675</v>
      </c>
      <c r="K12" s="10" t="str">
        <f>IFERROR(VLOOKUP(CONCATENATE(E12,F12),[13]Ratings!$H$3:$I$27,2,FALSE),)</f>
        <v>Yellow</v>
      </c>
    </row>
    <row r="13" spans="1:11" ht="52" x14ac:dyDescent="0.35">
      <c r="B13" s="11">
        <v>2.4</v>
      </c>
      <c r="C13" s="282" t="s">
        <v>699</v>
      </c>
      <c r="D13" s="290" t="s">
        <v>700</v>
      </c>
      <c r="E13" s="279" t="s">
        <v>25</v>
      </c>
      <c r="F13" s="284" t="s">
        <v>149</v>
      </c>
      <c r="G13" s="285" t="s">
        <v>12</v>
      </c>
      <c r="H13" s="290" t="s">
        <v>701</v>
      </c>
      <c r="J13" t="s">
        <v>675</v>
      </c>
      <c r="K13" s="10" t="str">
        <f>IFERROR(VLOOKUP(CONCATENATE(E13,F13),[13]Ratings!$H$3:$I$27,2,FALSE),)</f>
        <v>Green</v>
      </c>
    </row>
    <row r="14" spans="1:11" ht="104" x14ac:dyDescent="0.35">
      <c r="A14" s="292"/>
      <c r="B14" s="11">
        <v>2.5</v>
      </c>
      <c r="C14" s="293" t="s">
        <v>702</v>
      </c>
      <c r="D14" s="294" t="s">
        <v>703</v>
      </c>
      <c r="E14" s="279" t="s">
        <v>25</v>
      </c>
      <c r="F14" s="295" t="s">
        <v>17</v>
      </c>
      <c r="G14" s="281" t="s">
        <v>673</v>
      </c>
      <c r="H14" s="294" t="s">
        <v>704</v>
      </c>
      <c r="I14" s="292"/>
      <c r="J14" s="292"/>
      <c r="K14" s="296"/>
    </row>
    <row r="15" spans="1:11" x14ac:dyDescent="0.35">
      <c r="B15" s="6">
        <v>3</v>
      </c>
      <c r="C15" s="7" t="s">
        <v>36</v>
      </c>
      <c r="D15" s="8"/>
      <c r="E15" s="8"/>
      <c r="F15" s="8"/>
      <c r="G15" s="8"/>
      <c r="H15" s="9"/>
      <c r="K15" s="10">
        <f>IFERROR(VLOOKUP(CONCATENATE(E15,F15),[13]Ratings!$H$3:$I$27,2,FALSE),)</f>
        <v>0</v>
      </c>
    </row>
    <row r="16" spans="1:11" ht="71.5" customHeight="1" x14ac:dyDescent="0.35">
      <c r="B16" s="11" t="str">
        <f>$B$15&amp;"."&amp;[13]Ratings!B25</f>
        <v>3.1</v>
      </c>
      <c r="C16" s="282" t="s">
        <v>51</v>
      </c>
      <c r="D16" s="282" t="s">
        <v>705</v>
      </c>
      <c r="E16" s="279" t="s">
        <v>43</v>
      </c>
      <c r="F16" s="15" t="s">
        <v>17</v>
      </c>
      <c r="G16" s="285" t="s">
        <v>12</v>
      </c>
      <c r="H16" s="13" t="s">
        <v>706</v>
      </c>
      <c r="J16" t="s">
        <v>675</v>
      </c>
      <c r="K16" s="10" t="str">
        <f>IFERROR(VLOOKUP(CONCATENATE(E16,F16),[13]Ratings!$H$3:$I$27,2,FALSE),)</f>
        <v>Yellow</v>
      </c>
    </row>
    <row r="17" spans="2:11" ht="112" customHeight="1" x14ac:dyDescent="0.35">
      <c r="B17" s="11" t="str">
        <f>$B$15&amp;"."&amp;[13]Ratings!B26</f>
        <v>3.2</v>
      </c>
      <c r="C17" s="282" t="s">
        <v>707</v>
      </c>
      <c r="D17" s="297" t="s">
        <v>708</v>
      </c>
      <c r="E17" s="279" t="s">
        <v>25</v>
      </c>
      <c r="F17" s="284" t="s">
        <v>26</v>
      </c>
      <c r="G17" s="285" t="s">
        <v>12</v>
      </c>
      <c r="H17" s="13" t="s">
        <v>709</v>
      </c>
      <c r="J17" t="s">
        <v>675</v>
      </c>
      <c r="K17" s="10" t="str">
        <f>IFERROR(VLOOKUP(CONCATENATE(E17,F17),[13]Ratings!$H$3:$I$27,2,FALSE),)</f>
        <v>Yellow</v>
      </c>
    </row>
    <row r="18" spans="2:11" ht="92.25" customHeight="1" x14ac:dyDescent="0.35">
      <c r="B18" s="11" t="str">
        <f>$B$15&amp;"."&amp;[13]Ratings!B27</f>
        <v>3.3</v>
      </c>
      <c r="C18" s="282" t="s">
        <v>710</v>
      </c>
      <c r="D18" s="290" t="s">
        <v>711</v>
      </c>
      <c r="E18" s="279" t="s">
        <v>25</v>
      </c>
      <c r="F18" s="298" t="s">
        <v>17</v>
      </c>
      <c r="G18" s="285" t="s">
        <v>12</v>
      </c>
      <c r="H18" s="282" t="s">
        <v>712</v>
      </c>
      <c r="J18" t="s">
        <v>680</v>
      </c>
      <c r="K18" s="10" t="str">
        <f>IFERROR(VLOOKUP(CONCATENATE(E18,F18),[13]Ratings!$H$3:$I$27,2,FALSE),)</f>
        <v>Orange</v>
      </c>
    </row>
    <row r="19" spans="2:11" x14ac:dyDescent="0.35">
      <c r="B19" s="6">
        <v>4</v>
      </c>
      <c r="C19" s="7" t="s">
        <v>54</v>
      </c>
      <c r="D19" s="8"/>
      <c r="E19" s="8"/>
      <c r="F19" s="8"/>
      <c r="G19" s="8"/>
      <c r="H19" s="9"/>
      <c r="K19" s="10">
        <f>IFERROR(VLOOKUP(CONCATENATE(E19,F19),[13]Ratings!$H$3:$I$27,2,FALSE),)</f>
        <v>0</v>
      </c>
    </row>
    <row r="20" spans="2:11" ht="124" customHeight="1" x14ac:dyDescent="0.35">
      <c r="B20" s="11">
        <v>4.0999999999999996</v>
      </c>
      <c r="C20" s="282" t="s">
        <v>499</v>
      </c>
      <c r="D20" s="282" t="s">
        <v>713</v>
      </c>
      <c r="E20" s="279" t="s">
        <v>25</v>
      </c>
      <c r="F20" s="15" t="s">
        <v>17</v>
      </c>
      <c r="G20" s="285" t="s">
        <v>12</v>
      </c>
      <c r="H20" s="13" t="s">
        <v>714</v>
      </c>
      <c r="J20" t="s">
        <v>680</v>
      </c>
      <c r="K20" s="10" t="str">
        <f>IFERROR(VLOOKUP(CONCATENATE(E20,F20),[13]Ratings!$H$3:$I$27,2,FALSE),)</f>
        <v>Orange</v>
      </c>
    </row>
    <row r="21" spans="2:11" ht="89" customHeight="1" x14ac:dyDescent="0.35">
      <c r="B21" s="11">
        <v>4.2</v>
      </c>
      <c r="C21" s="282" t="s">
        <v>715</v>
      </c>
      <c r="D21" s="282" t="s">
        <v>716</v>
      </c>
      <c r="E21" s="279" t="s">
        <v>25</v>
      </c>
      <c r="F21" s="284" t="s">
        <v>26</v>
      </c>
      <c r="G21" s="281" t="s">
        <v>673</v>
      </c>
      <c r="H21" s="13" t="s">
        <v>717</v>
      </c>
      <c r="J21" t="s">
        <v>675</v>
      </c>
      <c r="K21" s="10" t="str">
        <f>IFERROR(VLOOKUP(CONCATENATE(E21,F21),[13]Ratings!$H$3:$I$27,2,FALSE),)</f>
        <v>Yellow</v>
      </c>
    </row>
  </sheetData>
  <mergeCells count="4">
    <mergeCell ref="C3:H3"/>
    <mergeCell ref="C9:H9"/>
    <mergeCell ref="C15:H15"/>
    <mergeCell ref="C19:H19"/>
  </mergeCells>
  <conditionalFormatting sqref="B1:B1048576">
    <cfRule type="expression" dxfId="3" priority="1">
      <formula>K1="Red"</formula>
    </cfRule>
    <cfRule type="expression" dxfId="1" priority="2">
      <formula>K1="Orange"</formula>
    </cfRule>
    <cfRule type="expression" dxfId="0" priority="3">
      <formula>K1="Yellow"</formula>
    </cfRule>
    <cfRule type="expression" dxfId="2" priority="4">
      <formula>K1="Green"</formula>
    </cfRule>
  </conditionalFormatting>
  <pageMargins left="0.7" right="0.7" top="0.75" bottom="0.75" header="0.3" footer="0.3"/>
  <pageSetup paperSize="9" scale="2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EB6F3-276D-472B-9C34-E9992FD45188}">
  <dimension ref="A1:J23"/>
  <sheetViews>
    <sheetView showGridLines="0" zoomScale="70" zoomScaleNormal="70" workbookViewId="0">
      <selection activeCell="B4" sqref="B4"/>
    </sheetView>
  </sheetViews>
  <sheetFormatPr defaultColWidth="33.453125" defaultRowHeight="14.5" customHeight="1" x14ac:dyDescent="0.35"/>
  <cols>
    <col min="1" max="1" width="2" style="26" customWidth="1"/>
    <col min="2" max="2" width="5.08984375" style="26" customWidth="1"/>
    <col min="3" max="3" width="34.08984375" style="26" customWidth="1"/>
    <col min="4" max="4" width="40.81640625" style="26" customWidth="1"/>
    <col min="5" max="5" width="20.6328125" style="26" customWidth="1"/>
    <col min="6" max="6" width="19.453125" style="26" customWidth="1"/>
    <col min="7" max="7" width="14.6328125" style="26" customWidth="1"/>
    <col min="8" max="8" width="43.6328125" style="26" customWidth="1"/>
    <col min="9" max="11" width="33.453125" style="26" customWidth="1"/>
    <col min="12" max="16384" width="33.453125" style="26"/>
  </cols>
  <sheetData>
    <row r="1" spans="1:10" ht="187.5" customHeight="1" x14ac:dyDescent="0.35">
      <c r="A1" s="22"/>
      <c r="B1" s="23"/>
      <c r="C1" s="23"/>
      <c r="D1" s="23"/>
      <c r="E1" s="23"/>
      <c r="F1" s="23"/>
      <c r="G1" s="24"/>
      <c r="H1" s="23"/>
      <c r="I1" s="25"/>
      <c r="J1" s="25"/>
    </row>
    <row r="2" spans="1:10" s="32" customFormat="1" ht="14.25" customHeight="1" x14ac:dyDescent="0.35">
      <c r="A2" s="27"/>
      <c r="B2" s="28" t="s">
        <v>0</v>
      </c>
      <c r="C2" s="29" t="s">
        <v>1</v>
      </c>
      <c r="D2" s="28" t="s">
        <v>2</v>
      </c>
      <c r="E2" s="28" t="s">
        <v>3</v>
      </c>
      <c r="F2" s="28" t="s">
        <v>4</v>
      </c>
      <c r="G2" s="28" t="s">
        <v>5</v>
      </c>
      <c r="H2" s="28" t="s">
        <v>6</v>
      </c>
      <c r="I2" s="30"/>
      <c r="J2" s="31"/>
    </row>
    <row r="3" spans="1:10" ht="13.75" customHeight="1" x14ac:dyDescent="0.35">
      <c r="A3" s="33"/>
      <c r="B3" s="34">
        <v>1</v>
      </c>
      <c r="C3" s="35" t="s">
        <v>7</v>
      </c>
      <c r="D3" s="36"/>
      <c r="E3" s="36"/>
      <c r="F3" s="36"/>
      <c r="G3" s="36"/>
      <c r="H3" s="37"/>
      <c r="I3" s="38"/>
      <c r="J3" s="39"/>
    </row>
    <row r="4" spans="1:10" ht="56" customHeight="1" x14ac:dyDescent="0.35">
      <c r="A4" s="33"/>
      <c r="B4" s="40" t="s">
        <v>99</v>
      </c>
      <c r="C4" s="41" t="s">
        <v>100</v>
      </c>
      <c r="D4" s="41" t="s">
        <v>101</v>
      </c>
      <c r="E4" s="42" t="s">
        <v>43</v>
      </c>
      <c r="F4" s="42" t="s">
        <v>11</v>
      </c>
      <c r="G4" s="43" t="s">
        <v>44</v>
      </c>
      <c r="H4" s="41" t="s">
        <v>102</v>
      </c>
      <c r="I4" s="38"/>
      <c r="J4" s="39"/>
    </row>
    <row r="5" spans="1:10" ht="52" customHeight="1" x14ac:dyDescent="0.35">
      <c r="A5" s="33"/>
      <c r="B5" s="40" t="s">
        <v>14</v>
      </c>
      <c r="C5" s="41" t="s">
        <v>103</v>
      </c>
      <c r="D5" s="41" t="s">
        <v>104</v>
      </c>
      <c r="E5" s="42" t="s">
        <v>25</v>
      </c>
      <c r="F5" s="42" t="s">
        <v>11</v>
      </c>
      <c r="G5" s="43" t="s">
        <v>44</v>
      </c>
      <c r="H5" s="41" t="s">
        <v>105</v>
      </c>
      <c r="I5" s="38"/>
      <c r="J5" s="39"/>
    </row>
    <row r="6" spans="1:10" ht="65.25" customHeight="1" x14ac:dyDescent="0.35">
      <c r="A6" s="33"/>
      <c r="B6" s="44" t="s">
        <v>106</v>
      </c>
      <c r="C6" s="41" t="s">
        <v>107</v>
      </c>
      <c r="D6" s="41" t="s">
        <v>108</v>
      </c>
      <c r="E6" s="42" t="s">
        <v>10</v>
      </c>
      <c r="F6" s="42" t="s">
        <v>17</v>
      </c>
      <c r="G6" s="43" t="s">
        <v>12</v>
      </c>
      <c r="H6" s="41" t="s">
        <v>109</v>
      </c>
      <c r="I6" s="38"/>
      <c r="J6" s="39"/>
    </row>
    <row r="7" spans="1:10" ht="39" customHeight="1" x14ac:dyDescent="0.35">
      <c r="A7" s="33"/>
      <c r="B7" s="45" t="s">
        <v>22</v>
      </c>
      <c r="C7" s="41" t="s">
        <v>110</v>
      </c>
      <c r="D7" s="41" t="s">
        <v>111</v>
      </c>
      <c r="E7" s="42" t="s">
        <v>64</v>
      </c>
      <c r="F7" s="42" t="s">
        <v>17</v>
      </c>
      <c r="G7" s="43" t="s">
        <v>12</v>
      </c>
      <c r="H7" s="41" t="s">
        <v>112</v>
      </c>
      <c r="I7" s="38"/>
      <c r="J7" s="39"/>
    </row>
    <row r="8" spans="1:10" ht="52" customHeight="1" x14ac:dyDescent="0.35">
      <c r="A8" s="33"/>
      <c r="B8" s="40" t="s">
        <v>113</v>
      </c>
      <c r="C8" s="41" t="s">
        <v>114</v>
      </c>
      <c r="D8" s="41" t="s">
        <v>20</v>
      </c>
      <c r="E8" s="42" t="s">
        <v>64</v>
      </c>
      <c r="F8" s="42" t="s">
        <v>17</v>
      </c>
      <c r="G8" s="43" t="s">
        <v>12</v>
      </c>
      <c r="H8" s="41" t="s">
        <v>115</v>
      </c>
      <c r="I8" s="38"/>
      <c r="J8" s="39"/>
    </row>
    <row r="9" spans="1:10" ht="52" customHeight="1" x14ac:dyDescent="0.35">
      <c r="A9" s="33"/>
      <c r="B9" s="40" t="s">
        <v>116</v>
      </c>
      <c r="C9" s="46" t="s">
        <v>117</v>
      </c>
      <c r="D9" s="47" t="s">
        <v>118</v>
      </c>
      <c r="E9" s="45" t="s">
        <v>64</v>
      </c>
      <c r="F9" s="45" t="s">
        <v>17</v>
      </c>
      <c r="G9" s="48" t="s">
        <v>12</v>
      </c>
      <c r="H9" s="47" t="s">
        <v>119</v>
      </c>
      <c r="I9" s="38"/>
      <c r="J9" s="39"/>
    </row>
    <row r="10" spans="1:10" ht="13.75" customHeight="1" x14ac:dyDescent="0.35">
      <c r="A10" s="33"/>
      <c r="B10" s="34">
        <v>2</v>
      </c>
      <c r="C10" s="35" t="s">
        <v>29</v>
      </c>
      <c r="D10" s="36"/>
      <c r="E10" s="36"/>
      <c r="F10" s="36"/>
      <c r="G10" s="36"/>
      <c r="H10" s="37"/>
      <c r="I10" s="38"/>
      <c r="J10" s="39"/>
    </row>
    <row r="11" spans="1:10" ht="65.25" customHeight="1" x14ac:dyDescent="0.35">
      <c r="A11" s="33"/>
      <c r="B11" s="49" t="s">
        <v>120</v>
      </c>
      <c r="C11" s="41" t="s">
        <v>30</v>
      </c>
      <c r="D11" s="41" t="s">
        <v>121</v>
      </c>
      <c r="E11" s="42" t="s">
        <v>64</v>
      </c>
      <c r="F11" s="42" t="s">
        <v>26</v>
      </c>
      <c r="G11" s="43" t="s">
        <v>44</v>
      </c>
      <c r="H11" s="41" t="s">
        <v>122</v>
      </c>
      <c r="I11" s="38"/>
      <c r="J11" s="39"/>
    </row>
    <row r="12" spans="1:10" ht="52" customHeight="1" x14ac:dyDescent="0.35">
      <c r="A12" s="33"/>
      <c r="B12" s="49" t="s">
        <v>123</v>
      </c>
      <c r="C12" s="41" t="s">
        <v>103</v>
      </c>
      <c r="D12" s="41" t="s">
        <v>124</v>
      </c>
      <c r="E12" s="42" t="s">
        <v>25</v>
      </c>
      <c r="F12" s="42" t="s">
        <v>26</v>
      </c>
      <c r="G12" s="43" t="s">
        <v>44</v>
      </c>
      <c r="H12" s="41" t="s">
        <v>125</v>
      </c>
      <c r="I12" s="38"/>
      <c r="J12" s="39"/>
    </row>
    <row r="13" spans="1:10" ht="91" customHeight="1" x14ac:dyDescent="0.35">
      <c r="A13" s="33"/>
      <c r="B13" s="40" t="s">
        <v>126</v>
      </c>
      <c r="C13" s="41" t="s">
        <v>127</v>
      </c>
      <c r="D13" s="41" t="s">
        <v>128</v>
      </c>
      <c r="E13" s="42" t="s">
        <v>25</v>
      </c>
      <c r="F13" s="42" t="s">
        <v>17</v>
      </c>
      <c r="G13" s="43" t="s">
        <v>12</v>
      </c>
      <c r="H13" s="41" t="s">
        <v>129</v>
      </c>
      <c r="I13" s="38"/>
      <c r="J13" s="39"/>
    </row>
    <row r="14" spans="1:10" ht="52" customHeight="1" x14ac:dyDescent="0.35">
      <c r="A14" s="33"/>
      <c r="B14" s="40" t="s">
        <v>130</v>
      </c>
      <c r="C14" s="41" t="s">
        <v>131</v>
      </c>
      <c r="D14" s="41" t="s">
        <v>132</v>
      </c>
      <c r="E14" s="42" t="s">
        <v>64</v>
      </c>
      <c r="F14" s="42" t="s">
        <v>26</v>
      </c>
      <c r="G14" s="43" t="s">
        <v>12</v>
      </c>
      <c r="H14" s="41" t="s">
        <v>133</v>
      </c>
      <c r="I14" s="38"/>
      <c r="J14" s="39"/>
    </row>
    <row r="15" spans="1:10" ht="13.75" customHeight="1" x14ac:dyDescent="0.35">
      <c r="A15" s="33"/>
      <c r="B15" s="34">
        <v>3</v>
      </c>
      <c r="C15" s="35" t="s">
        <v>36</v>
      </c>
      <c r="D15" s="36"/>
      <c r="E15" s="36"/>
      <c r="F15" s="36"/>
      <c r="G15" s="36"/>
      <c r="H15" s="37"/>
      <c r="I15" s="38"/>
      <c r="J15" s="39"/>
    </row>
    <row r="16" spans="1:10" ht="65.25" customHeight="1" x14ac:dyDescent="0.35">
      <c r="A16" s="33"/>
      <c r="B16" s="40" t="s">
        <v>134</v>
      </c>
      <c r="C16" s="41" t="s">
        <v>37</v>
      </c>
      <c r="D16" s="41" t="s">
        <v>135</v>
      </c>
      <c r="E16" s="42" t="s">
        <v>25</v>
      </c>
      <c r="F16" s="42" t="s">
        <v>17</v>
      </c>
      <c r="G16" s="43" t="s">
        <v>44</v>
      </c>
      <c r="H16" s="41" t="s">
        <v>136</v>
      </c>
      <c r="I16" s="38"/>
      <c r="J16" s="39"/>
    </row>
    <row r="17" spans="1:10" ht="39" customHeight="1" x14ac:dyDescent="0.35">
      <c r="A17" s="33"/>
      <c r="B17" s="40" t="s">
        <v>40</v>
      </c>
      <c r="C17" s="41" t="s">
        <v>137</v>
      </c>
      <c r="D17" s="41" t="s">
        <v>138</v>
      </c>
      <c r="E17" s="42" t="s">
        <v>25</v>
      </c>
      <c r="F17" s="42" t="s">
        <v>11</v>
      </c>
      <c r="G17" s="43" t="s">
        <v>44</v>
      </c>
      <c r="H17" s="41" t="s">
        <v>139</v>
      </c>
      <c r="I17" s="38"/>
      <c r="J17" s="39"/>
    </row>
    <row r="18" spans="1:10" ht="39" customHeight="1" x14ac:dyDescent="0.35">
      <c r="A18" s="33"/>
      <c r="B18" s="40" t="s">
        <v>46</v>
      </c>
      <c r="C18" s="41" t="s">
        <v>47</v>
      </c>
      <c r="D18" s="41" t="s">
        <v>140</v>
      </c>
      <c r="E18" s="42" t="s">
        <v>64</v>
      </c>
      <c r="F18" s="42" t="s">
        <v>17</v>
      </c>
      <c r="G18" s="43" t="s">
        <v>44</v>
      </c>
      <c r="H18" s="41" t="s">
        <v>49</v>
      </c>
      <c r="I18" s="38"/>
      <c r="J18" s="39"/>
    </row>
    <row r="19" spans="1:10" ht="52" customHeight="1" x14ac:dyDescent="0.35">
      <c r="A19" s="33"/>
      <c r="B19" s="40" t="s">
        <v>50</v>
      </c>
      <c r="C19" s="41" t="s">
        <v>51</v>
      </c>
      <c r="D19" s="41" t="s">
        <v>141</v>
      </c>
      <c r="E19" s="42" t="s">
        <v>25</v>
      </c>
      <c r="F19" s="42" t="s">
        <v>17</v>
      </c>
      <c r="G19" s="43" t="s">
        <v>12</v>
      </c>
      <c r="H19" s="41" t="s">
        <v>142</v>
      </c>
      <c r="I19" s="38"/>
      <c r="J19" s="39"/>
    </row>
    <row r="20" spans="1:10" ht="15" customHeight="1" x14ac:dyDescent="0.35">
      <c r="A20" s="33"/>
      <c r="B20" s="34">
        <v>4</v>
      </c>
      <c r="C20" s="35" t="s">
        <v>54</v>
      </c>
      <c r="D20" s="36"/>
      <c r="E20" s="36"/>
      <c r="F20" s="36"/>
      <c r="G20" s="36"/>
      <c r="H20" s="37"/>
      <c r="I20" s="38"/>
      <c r="J20" s="39"/>
    </row>
    <row r="21" spans="1:10" ht="26.25" customHeight="1" x14ac:dyDescent="0.35">
      <c r="A21" s="33"/>
      <c r="B21" s="40" t="s">
        <v>143</v>
      </c>
      <c r="C21" s="41" t="s">
        <v>144</v>
      </c>
      <c r="D21" s="41" t="s">
        <v>145</v>
      </c>
      <c r="E21" s="42" t="s">
        <v>64</v>
      </c>
      <c r="F21" s="42" t="s">
        <v>17</v>
      </c>
      <c r="G21" s="43" t="s">
        <v>44</v>
      </c>
      <c r="H21" s="41" t="s">
        <v>146</v>
      </c>
      <c r="I21" s="38"/>
      <c r="J21" s="39"/>
    </row>
    <row r="22" spans="1:10" ht="39" customHeight="1" x14ac:dyDescent="0.35">
      <c r="A22" s="33"/>
      <c r="B22" s="45" t="s">
        <v>58</v>
      </c>
      <c r="C22" s="41" t="s">
        <v>147</v>
      </c>
      <c r="D22" s="41" t="s">
        <v>148</v>
      </c>
      <c r="E22" s="42" t="s">
        <v>25</v>
      </c>
      <c r="F22" s="42" t="s">
        <v>149</v>
      </c>
      <c r="G22" s="43" t="s">
        <v>150</v>
      </c>
      <c r="H22" s="41" t="s">
        <v>151</v>
      </c>
      <c r="I22" s="38"/>
      <c r="J22" s="39"/>
    </row>
    <row r="23" spans="1:10" ht="26.25" customHeight="1" x14ac:dyDescent="0.35">
      <c r="A23" s="50"/>
      <c r="B23" s="45" t="s">
        <v>152</v>
      </c>
      <c r="C23" s="41" t="s">
        <v>153</v>
      </c>
      <c r="D23" s="41" t="s">
        <v>154</v>
      </c>
      <c r="E23" s="42" t="s">
        <v>43</v>
      </c>
      <c r="F23" s="42" t="s">
        <v>26</v>
      </c>
      <c r="G23" s="43" t="s">
        <v>12</v>
      </c>
      <c r="H23" s="41" t="s">
        <v>155</v>
      </c>
      <c r="I23" s="51"/>
      <c r="J23" s="52"/>
    </row>
  </sheetData>
  <mergeCells count="4">
    <mergeCell ref="C3:H3"/>
    <mergeCell ref="C10:H10"/>
    <mergeCell ref="C15:H15"/>
    <mergeCell ref="C20:H20"/>
  </mergeCells>
  <pageMargins left="0.7" right="0.7" top="0.75" bottom="0.75" header="0.3" footer="0.3"/>
  <pageSetup orientation="portrait"/>
  <headerFooter>
    <oddFooter>&amp;C&amp;"Helvetica Neue,Regular"&amp;12&amp;K000000&amp;P</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ED6A5-84B0-44DF-A8A0-8113CCA0EFC3}">
  <dimension ref="B1:K18"/>
  <sheetViews>
    <sheetView showGridLines="0" topLeftCell="A9" zoomScale="40" zoomScaleNormal="40" workbookViewId="0">
      <selection activeCell="B18" sqref="B18"/>
    </sheetView>
  </sheetViews>
  <sheetFormatPr defaultColWidth="33.453125" defaultRowHeight="14.5" x14ac:dyDescent="0.35"/>
  <cols>
    <col min="1" max="1" width="2" customWidth="1"/>
    <col min="2" max="2" width="5.1796875" bestFit="1" customWidth="1"/>
    <col min="3" max="3" width="34.1796875" customWidth="1"/>
    <col min="4" max="4" width="50.81640625" customWidth="1"/>
    <col min="5" max="5" width="20.81640625" customWidth="1"/>
    <col min="6" max="6" width="19.453125" customWidth="1"/>
    <col min="7" max="7" width="14.81640625" style="1" customWidth="1"/>
    <col min="8" max="8" width="52.1796875" customWidth="1"/>
    <col min="11" max="11" width="4.81640625" customWidth="1"/>
  </cols>
  <sheetData>
    <row r="1" spans="2:11" ht="187.5" customHeight="1" x14ac:dyDescent="0.35"/>
    <row r="2" spans="2:11" x14ac:dyDescent="0.35">
      <c r="B2" s="2" t="s">
        <v>0</v>
      </c>
      <c r="C2" s="3" t="s">
        <v>1</v>
      </c>
      <c r="D2" s="2" t="s">
        <v>2</v>
      </c>
      <c r="E2" s="2" t="s">
        <v>3</v>
      </c>
      <c r="F2" s="2" t="s">
        <v>4</v>
      </c>
      <c r="G2" s="2" t="s">
        <v>5</v>
      </c>
      <c r="H2" s="4" t="s">
        <v>6</v>
      </c>
      <c r="K2" s="5"/>
    </row>
    <row r="3" spans="2:11" x14ac:dyDescent="0.35">
      <c r="B3" s="6">
        <v>1</v>
      </c>
      <c r="C3" s="7" t="s">
        <v>7</v>
      </c>
      <c r="D3" s="8"/>
      <c r="E3" s="8"/>
      <c r="F3" s="8"/>
      <c r="G3" s="8"/>
      <c r="H3" s="9"/>
      <c r="K3" s="10"/>
    </row>
    <row r="4" spans="2:11" ht="46.5" customHeight="1" x14ac:dyDescent="0.35">
      <c r="B4" s="11" t="str">
        <f>$B$3&amp;"."&amp;[1]Ratings!B25</f>
        <v>1.1</v>
      </c>
      <c r="C4" s="12" t="s">
        <v>8</v>
      </c>
      <c r="D4" s="13" t="s">
        <v>9</v>
      </c>
      <c r="E4" s="14" t="s">
        <v>10</v>
      </c>
      <c r="F4" s="15" t="s">
        <v>11</v>
      </c>
      <c r="G4" s="16" t="s">
        <v>12</v>
      </c>
      <c r="H4" s="13" t="s">
        <v>13</v>
      </c>
      <c r="K4" s="10" t="str">
        <f>IFERROR(VLOOKUP(CONCATENATE(E4,F4),[1]Ratings!$H$3:$I$27,2,FALSE),)</f>
        <v>Red</v>
      </c>
    </row>
    <row r="5" spans="2:11" ht="178" customHeight="1" x14ac:dyDescent="0.35">
      <c r="B5" s="17" t="s">
        <v>14</v>
      </c>
      <c r="C5" s="12" t="s">
        <v>15</v>
      </c>
      <c r="D5" s="13" t="s">
        <v>16</v>
      </c>
      <c r="E5" s="14" t="s">
        <v>10</v>
      </c>
      <c r="F5" s="15" t="s">
        <v>17</v>
      </c>
      <c r="G5" s="16" t="s">
        <v>12</v>
      </c>
      <c r="H5" s="13" t="s">
        <v>18</v>
      </c>
      <c r="K5" s="10" t="str">
        <f>IFERROR(VLOOKUP(CONCATENATE(E5,F5),[1]Ratings!$H$3:$I$27,2,FALSE),)</f>
        <v>Red</v>
      </c>
    </row>
    <row r="6" spans="2:11" ht="60" customHeight="1" x14ac:dyDescent="0.35">
      <c r="B6" s="11" t="str">
        <f>$B$3&amp;"."&amp;[1]Ratings!B27</f>
        <v>1.3</v>
      </c>
      <c r="C6" s="12" t="s">
        <v>19</v>
      </c>
      <c r="D6" s="13" t="s">
        <v>20</v>
      </c>
      <c r="E6" s="14" t="s">
        <v>10</v>
      </c>
      <c r="F6" s="15" t="s">
        <v>17</v>
      </c>
      <c r="G6" s="16" t="s">
        <v>12</v>
      </c>
      <c r="H6" s="13" t="s">
        <v>21</v>
      </c>
      <c r="K6" s="10" t="str">
        <f>IFERROR(VLOOKUP(CONCATENATE(E6,F6),[1]Ratings!$H$3:$I$27,2,FALSE),)</f>
        <v>Red</v>
      </c>
    </row>
    <row r="7" spans="2:11" ht="107" customHeight="1" x14ac:dyDescent="0.35">
      <c r="B7" s="11" t="s">
        <v>22</v>
      </c>
      <c r="C7" s="12" t="s">
        <v>23</v>
      </c>
      <c r="D7" s="18" t="s">
        <v>24</v>
      </c>
      <c r="E7" s="19" t="s">
        <v>25</v>
      </c>
      <c r="F7" s="14" t="s">
        <v>26</v>
      </c>
      <c r="G7" s="16" t="s">
        <v>27</v>
      </c>
      <c r="H7" s="13" t="s">
        <v>28</v>
      </c>
      <c r="K7" s="10" t="str">
        <f>IFERROR(VLOOKUP(CONCATENATE(E7,F7),[1]Ratings!$H$3:$I$27,2,FALSE),)</f>
        <v>Yellow</v>
      </c>
    </row>
    <row r="8" spans="2:11" x14ac:dyDescent="0.35">
      <c r="B8" s="6">
        <v>2</v>
      </c>
      <c r="C8" s="7" t="s">
        <v>29</v>
      </c>
      <c r="D8" s="8"/>
      <c r="E8" s="8"/>
      <c r="F8" s="8"/>
      <c r="G8" s="8"/>
      <c r="H8" s="9"/>
      <c r="K8" s="10">
        <f>IFERROR(VLOOKUP(CONCATENATE(E8,F8),[1]Ratings!$H$3:$I$27,2,FALSE),)</f>
        <v>0</v>
      </c>
    </row>
    <row r="9" spans="2:11" ht="226.5" customHeight="1" x14ac:dyDescent="0.35">
      <c r="B9" s="11" t="str">
        <f>$B$8&amp;"."&amp;[1]Ratings!B25</f>
        <v>2.1</v>
      </c>
      <c r="C9" s="12" t="s">
        <v>30</v>
      </c>
      <c r="D9" s="13" t="s">
        <v>31</v>
      </c>
      <c r="E9" s="19" t="s">
        <v>25</v>
      </c>
      <c r="F9" s="14" t="s">
        <v>17</v>
      </c>
      <c r="G9" s="16" t="s">
        <v>12</v>
      </c>
      <c r="H9" s="13" t="s">
        <v>32</v>
      </c>
      <c r="K9" s="10" t="str">
        <f>IFERROR(VLOOKUP(CONCATENATE(E9,F9),[1]Ratings!$H$3:$I$27,2,FALSE),)</f>
        <v>Orange</v>
      </c>
    </row>
    <row r="10" spans="2:11" ht="39" x14ac:dyDescent="0.35">
      <c r="B10" s="11" t="str">
        <f>$B$8&amp;"."&amp;[1]Ratings!B26</f>
        <v>2.2</v>
      </c>
      <c r="C10" s="12" t="s">
        <v>33</v>
      </c>
      <c r="D10" s="13" t="s">
        <v>34</v>
      </c>
      <c r="E10" s="19" t="s">
        <v>25</v>
      </c>
      <c r="F10" s="14" t="s">
        <v>17</v>
      </c>
      <c r="G10" s="16" t="s">
        <v>12</v>
      </c>
      <c r="H10" s="13" t="s">
        <v>35</v>
      </c>
      <c r="K10" s="10" t="str">
        <f>IFERROR(VLOOKUP(CONCATENATE(E10,F10),[1]Ratings!$H$3:$I$27,2,FALSE),)</f>
        <v>Orange</v>
      </c>
    </row>
    <row r="11" spans="2:11" x14ac:dyDescent="0.35">
      <c r="B11" s="6">
        <v>3</v>
      </c>
      <c r="C11" s="7" t="s">
        <v>36</v>
      </c>
      <c r="D11" s="8"/>
      <c r="E11" s="8"/>
      <c r="F11" s="8"/>
      <c r="G11" s="8"/>
      <c r="H11" s="9"/>
      <c r="K11" s="10">
        <f>IFERROR(VLOOKUP(CONCATENATE(E11,F11),[1]Ratings!$H$3:$I$27,2,FALSE),)</f>
        <v>0</v>
      </c>
    </row>
    <row r="12" spans="2:11" ht="69" customHeight="1" x14ac:dyDescent="0.35">
      <c r="B12" s="11" t="str">
        <f>$B$11&amp;"."&amp;[1]Ratings!B25</f>
        <v>3.1</v>
      </c>
      <c r="C12" s="12" t="s">
        <v>37</v>
      </c>
      <c r="D12" s="13" t="s">
        <v>38</v>
      </c>
      <c r="E12" s="19" t="s">
        <v>25</v>
      </c>
      <c r="F12" s="20" t="s">
        <v>26</v>
      </c>
      <c r="G12" s="16" t="s">
        <v>12</v>
      </c>
      <c r="H12" s="13" t="s">
        <v>39</v>
      </c>
      <c r="K12" s="10" t="str">
        <f>IFERROR(VLOOKUP(CONCATENATE(E12,F12),[1]Ratings!$H$3:$I$27,2,FALSE),)</f>
        <v>Yellow</v>
      </c>
    </row>
    <row r="13" spans="2:11" ht="55.5" customHeight="1" x14ac:dyDescent="0.35">
      <c r="B13" s="11" t="s">
        <v>40</v>
      </c>
      <c r="C13" s="12" t="s">
        <v>41</v>
      </c>
      <c r="D13" s="13" t="s">
        <v>42</v>
      </c>
      <c r="E13" s="19" t="s">
        <v>43</v>
      </c>
      <c r="F13" s="15" t="s">
        <v>11</v>
      </c>
      <c r="G13" s="16" t="s">
        <v>44</v>
      </c>
      <c r="H13" s="13" t="s">
        <v>45</v>
      </c>
      <c r="K13" s="10" t="str">
        <f>IFERROR(VLOOKUP(CONCATENATE(E13,F13),[1]Ratings!$H$3:$I$27,2,FALSE),)</f>
        <v>Yellow</v>
      </c>
    </row>
    <row r="14" spans="2:11" ht="39" x14ac:dyDescent="0.35">
      <c r="B14" s="11" t="s">
        <v>46</v>
      </c>
      <c r="C14" s="12" t="s">
        <v>47</v>
      </c>
      <c r="D14" s="13" t="s">
        <v>48</v>
      </c>
      <c r="E14" s="19" t="s">
        <v>25</v>
      </c>
      <c r="F14" s="14" t="s">
        <v>17</v>
      </c>
      <c r="G14" s="16" t="s">
        <v>44</v>
      </c>
      <c r="H14" s="13" t="s">
        <v>49</v>
      </c>
      <c r="K14" s="10" t="str">
        <f>IFERROR(VLOOKUP(CONCATENATE(E14,F14),[1]Ratings!$H$3:$I$27,2,FALSE),)</f>
        <v>Orange</v>
      </c>
    </row>
    <row r="15" spans="2:11" ht="65" x14ac:dyDescent="0.35">
      <c r="B15" s="11" t="s">
        <v>50</v>
      </c>
      <c r="C15" s="12" t="s">
        <v>51</v>
      </c>
      <c r="D15" s="13" t="s">
        <v>52</v>
      </c>
      <c r="E15" s="19" t="s">
        <v>25</v>
      </c>
      <c r="F15" s="14" t="s">
        <v>17</v>
      </c>
      <c r="G15" s="16" t="s">
        <v>44</v>
      </c>
      <c r="H15" s="13" t="s">
        <v>53</v>
      </c>
      <c r="K15" s="10" t="str">
        <f>IFERROR(VLOOKUP(CONCATENATE(E15,F15),[1]Ratings!$H$3:$I$27,2,FALSE),)</f>
        <v>Orange</v>
      </c>
    </row>
    <row r="16" spans="2:11" x14ac:dyDescent="0.35">
      <c r="B16" s="6">
        <v>4</v>
      </c>
      <c r="C16" s="7" t="s">
        <v>54</v>
      </c>
      <c r="D16" s="8"/>
      <c r="E16" s="8"/>
      <c r="F16" s="8"/>
      <c r="G16" s="8"/>
      <c r="H16" s="9"/>
      <c r="K16" s="10">
        <f>IFERROR(VLOOKUP(CONCATENATE(E16,F16),[1]Ratings!$H$3:$I$27,2,FALSE),)</f>
        <v>0</v>
      </c>
    </row>
    <row r="17" spans="2:11" ht="40.5" customHeight="1" x14ac:dyDescent="0.35">
      <c r="B17" s="11" t="str">
        <f>$B$16&amp;"."&amp;[1]Ratings!B25</f>
        <v>4.1</v>
      </c>
      <c r="C17" s="12" t="s">
        <v>55</v>
      </c>
      <c r="D17" s="13" t="s">
        <v>56</v>
      </c>
      <c r="E17" s="19" t="s">
        <v>25</v>
      </c>
      <c r="F17" s="14" t="s">
        <v>17</v>
      </c>
      <c r="G17" s="16" t="s">
        <v>12</v>
      </c>
      <c r="H17" s="13" t="s">
        <v>57</v>
      </c>
      <c r="K17" s="10" t="str">
        <f>IFERROR(VLOOKUP(CONCATENATE(E17,F17),[1]Ratings!$H$3:$I$27,2,FALSE),)</f>
        <v>Orange</v>
      </c>
    </row>
    <row r="18" spans="2:11" ht="47" customHeight="1" x14ac:dyDescent="0.35">
      <c r="B18" s="11" t="s">
        <v>58</v>
      </c>
      <c r="C18" s="12" t="s">
        <v>59</v>
      </c>
      <c r="D18" s="13" t="s">
        <v>60</v>
      </c>
      <c r="E18" s="19" t="s">
        <v>25</v>
      </c>
      <c r="F18" s="20" t="s">
        <v>26</v>
      </c>
      <c r="G18" s="16" t="s">
        <v>12</v>
      </c>
      <c r="H18" s="13" t="s">
        <v>61</v>
      </c>
      <c r="K18" s="10" t="str">
        <f>IFERROR(VLOOKUP(CONCATENATE(E18,F18),[1]Ratings!$H$3:$I$27,2,FALSE),)</f>
        <v>Yellow</v>
      </c>
    </row>
  </sheetData>
  <mergeCells count="4">
    <mergeCell ref="C3:H3"/>
    <mergeCell ref="C8:H8"/>
    <mergeCell ref="C11:H11"/>
    <mergeCell ref="C16:H16"/>
  </mergeCells>
  <conditionalFormatting sqref="B1:B1048576">
    <cfRule type="expression" dxfId="68" priority="1">
      <formula>K1="Red"</formula>
    </cfRule>
    <cfRule type="expression" dxfId="67" priority="2">
      <formula>K1="Orange"</formula>
    </cfRule>
    <cfRule type="expression" dxfId="66" priority="3">
      <formula>K1="Yellow"</formula>
    </cfRule>
    <cfRule type="expression" dxfId="65" priority="4">
      <formula>K1="Green"</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6CAA6-7050-4C09-872F-F4A8CFF7FB20}">
  <dimension ref="B1:L20"/>
  <sheetViews>
    <sheetView showGridLines="0" topLeftCell="A10" zoomScale="80" zoomScaleNormal="80" workbookViewId="0">
      <selection activeCell="B4" sqref="B4"/>
    </sheetView>
  </sheetViews>
  <sheetFormatPr defaultColWidth="33.453125" defaultRowHeight="14.5" x14ac:dyDescent="0.35"/>
  <cols>
    <col min="1" max="1" width="2" customWidth="1"/>
    <col min="2" max="2" width="5.1796875" bestFit="1" customWidth="1"/>
    <col min="3" max="3" width="34.1796875" customWidth="1"/>
    <col min="4" max="4" width="48.1796875" customWidth="1"/>
    <col min="5" max="5" width="20.7265625" customWidth="1"/>
    <col min="6" max="6" width="19.453125" customWidth="1"/>
    <col min="7" max="7" width="14.7265625" style="1" customWidth="1"/>
    <col min="8" max="8" width="54.81640625" customWidth="1"/>
    <col min="9" max="9" width="27.54296875" customWidth="1"/>
    <col min="12" max="12" width="4.81640625" customWidth="1"/>
  </cols>
  <sheetData>
    <row r="1" spans="2:12" ht="187.5" customHeight="1" x14ac:dyDescent="0.35"/>
    <row r="2" spans="2:12" x14ac:dyDescent="0.35">
      <c r="B2" s="2" t="s">
        <v>0</v>
      </c>
      <c r="C2" s="3" t="s">
        <v>1</v>
      </c>
      <c r="D2" s="2" t="s">
        <v>2</v>
      </c>
      <c r="E2" s="2" t="s">
        <v>3</v>
      </c>
      <c r="F2" s="2" t="s">
        <v>4</v>
      </c>
      <c r="G2" s="2" t="s">
        <v>5</v>
      </c>
      <c r="H2" s="4" t="s">
        <v>6</v>
      </c>
      <c r="I2" s="53"/>
      <c r="L2" s="5"/>
    </row>
    <row r="3" spans="2:12" x14ac:dyDescent="0.35">
      <c r="B3" s="6">
        <v>1</v>
      </c>
      <c r="C3" s="7" t="s">
        <v>7</v>
      </c>
      <c r="D3" s="8"/>
      <c r="E3" s="8"/>
      <c r="F3" s="8"/>
      <c r="G3" s="8"/>
      <c r="H3" s="9"/>
      <c r="I3" s="54"/>
      <c r="L3" s="10"/>
    </row>
    <row r="4" spans="2:12" ht="52" x14ac:dyDescent="0.35">
      <c r="B4" s="130" t="s">
        <v>99</v>
      </c>
      <c r="C4" s="12" t="s">
        <v>156</v>
      </c>
      <c r="D4" s="13" t="s">
        <v>157</v>
      </c>
      <c r="E4" s="11" t="s">
        <v>25</v>
      </c>
      <c r="F4" s="11" t="s">
        <v>17</v>
      </c>
      <c r="G4" s="16" t="s">
        <v>44</v>
      </c>
      <c r="H4" s="13" t="s">
        <v>158</v>
      </c>
      <c r="I4" s="13" t="s">
        <v>159</v>
      </c>
      <c r="L4" s="10" t="str">
        <f>IFERROR(VLOOKUP(CONCATENATE(E4,F4),[4]Ratings!$H$3:$I$27,2,FALSE),)</f>
        <v>Orange</v>
      </c>
    </row>
    <row r="5" spans="2:12" ht="52" x14ac:dyDescent="0.35">
      <c r="B5" s="11" t="s">
        <v>14</v>
      </c>
      <c r="C5" s="12" t="s">
        <v>160</v>
      </c>
      <c r="D5" s="13" t="s">
        <v>161</v>
      </c>
      <c r="E5" s="11" t="s">
        <v>25</v>
      </c>
      <c r="F5" s="11" t="s">
        <v>26</v>
      </c>
      <c r="G5" s="16" t="s">
        <v>12</v>
      </c>
      <c r="H5" s="13" t="s">
        <v>162</v>
      </c>
      <c r="I5" s="13" t="s">
        <v>159</v>
      </c>
      <c r="L5" s="10" t="str">
        <f>IFERROR(VLOOKUP(CONCATENATE(E5,F5),[4]Ratings!$H$3:$I$27,2,FALSE),)</f>
        <v>Yellow</v>
      </c>
    </row>
    <row r="6" spans="2:12" ht="26" x14ac:dyDescent="0.35">
      <c r="B6" s="11" t="s">
        <v>106</v>
      </c>
      <c r="C6" s="12" t="s">
        <v>41</v>
      </c>
      <c r="D6" s="13" t="s">
        <v>42</v>
      </c>
      <c r="E6" s="11" t="s">
        <v>25</v>
      </c>
      <c r="F6" s="11" t="s">
        <v>11</v>
      </c>
      <c r="G6" s="16" t="s">
        <v>12</v>
      </c>
      <c r="H6" s="13" t="s">
        <v>45</v>
      </c>
      <c r="I6" s="13" t="s">
        <v>159</v>
      </c>
      <c r="L6" s="10" t="str">
        <f>IFERROR(VLOOKUP(CONCATENATE(E6,F6),[4]Ratings!$H$3:$I$27,2,FALSE),)</f>
        <v>Orange</v>
      </c>
    </row>
    <row r="7" spans="2:12" ht="65" x14ac:dyDescent="0.35">
      <c r="B7" s="11" t="s">
        <v>22</v>
      </c>
      <c r="C7" s="12" t="s">
        <v>15</v>
      </c>
      <c r="D7" s="13" t="s">
        <v>163</v>
      </c>
      <c r="E7" s="11" t="s">
        <v>25</v>
      </c>
      <c r="F7" s="11" t="s">
        <v>17</v>
      </c>
      <c r="G7" s="16" t="s">
        <v>12</v>
      </c>
      <c r="H7" s="13" t="s">
        <v>164</v>
      </c>
      <c r="I7" s="13" t="s">
        <v>159</v>
      </c>
      <c r="L7" s="10" t="str">
        <f>IFERROR(VLOOKUP(CONCATENATE(E7,F7),[4]Ratings!$H$3:$I$27,2,FALSE),)</f>
        <v>Orange</v>
      </c>
    </row>
    <row r="8" spans="2:12" ht="26" x14ac:dyDescent="0.35">
      <c r="B8" s="11" t="s">
        <v>113</v>
      </c>
      <c r="C8" s="12" t="s">
        <v>165</v>
      </c>
      <c r="D8" s="13" t="s">
        <v>166</v>
      </c>
      <c r="E8" s="11" t="s">
        <v>25</v>
      </c>
      <c r="F8" s="11" t="s">
        <v>149</v>
      </c>
      <c r="G8" s="16" t="s">
        <v>12</v>
      </c>
      <c r="H8" s="13" t="s">
        <v>167</v>
      </c>
      <c r="I8" s="13" t="s">
        <v>159</v>
      </c>
      <c r="L8" s="10" t="str">
        <f>IFERROR(VLOOKUP(CONCATENATE(E8,F8),[4]Ratings!$H$3:$I$27,2,FALSE),)</f>
        <v>Green</v>
      </c>
    </row>
    <row r="9" spans="2:12" x14ac:dyDescent="0.35">
      <c r="B9" s="6">
        <v>2</v>
      </c>
      <c r="C9" s="7" t="s">
        <v>29</v>
      </c>
      <c r="D9" s="8"/>
      <c r="E9" s="8"/>
      <c r="F9" s="8"/>
      <c r="G9" s="8"/>
      <c r="H9" s="9"/>
      <c r="I9" s="55"/>
      <c r="L9" s="10">
        <f>IFERROR(VLOOKUP(CONCATENATE(E9,F9),[4]Ratings!$H$3:$I$27,2,FALSE),)</f>
        <v>0</v>
      </c>
    </row>
    <row r="10" spans="2:12" ht="39" x14ac:dyDescent="0.35">
      <c r="B10" s="11" t="s">
        <v>120</v>
      </c>
      <c r="C10" s="12" t="s">
        <v>168</v>
      </c>
      <c r="D10" s="13" t="s">
        <v>121</v>
      </c>
      <c r="E10" s="11" t="s">
        <v>25</v>
      </c>
      <c r="F10" s="11" t="s">
        <v>26</v>
      </c>
      <c r="G10" s="16" t="s">
        <v>12</v>
      </c>
      <c r="H10" s="13" t="s">
        <v>169</v>
      </c>
      <c r="I10" s="13" t="s">
        <v>159</v>
      </c>
      <c r="L10" s="10" t="str">
        <f>IFERROR(VLOOKUP(CONCATENATE(E10,F10),[4]Ratings!$H$3:$I$27,2,FALSE),)</f>
        <v>Yellow</v>
      </c>
    </row>
    <row r="11" spans="2:12" ht="36" customHeight="1" x14ac:dyDescent="0.35">
      <c r="B11" s="11" t="s">
        <v>123</v>
      </c>
      <c r="C11" s="12" t="s">
        <v>170</v>
      </c>
      <c r="D11" s="13" t="s">
        <v>171</v>
      </c>
      <c r="E11" s="11" t="s">
        <v>25</v>
      </c>
      <c r="F11" s="11" t="s">
        <v>17</v>
      </c>
      <c r="G11" s="16" t="s">
        <v>12</v>
      </c>
      <c r="H11" s="13" t="s">
        <v>172</v>
      </c>
      <c r="I11" s="13" t="s">
        <v>159</v>
      </c>
      <c r="L11" s="10" t="str">
        <f>IFERROR(VLOOKUP(CONCATENATE(E11,F11),[4]Ratings!$H$3:$I$27,2,FALSE),)</f>
        <v>Orange</v>
      </c>
    </row>
    <row r="12" spans="2:12" ht="52" x14ac:dyDescent="0.35">
      <c r="B12" s="11" t="s">
        <v>126</v>
      </c>
      <c r="C12" s="12" t="s">
        <v>173</v>
      </c>
      <c r="D12" s="13" t="s">
        <v>174</v>
      </c>
      <c r="E12" s="11" t="s">
        <v>17</v>
      </c>
      <c r="F12" s="11" t="s">
        <v>17</v>
      </c>
      <c r="G12" s="16" t="s">
        <v>12</v>
      </c>
      <c r="H12" s="13" t="s">
        <v>175</v>
      </c>
      <c r="I12" s="13" t="s">
        <v>159</v>
      </c>
      <c r="L12" s="10">
        <f>IFERROR(VLOOKUP(CONCATENATE(E12,F12),[4]Ratings!$H$3:$I$27,2,FALSE),)</f>
        <v>0</v>
      </c>
    </row>
    <row r="13" spans="2:12" x14ac:dyDescent="0.35">
      <c r="B13" s="6">
        <v>3</v>
      </c>
      <c r="C13" s="7" t="s">
        <v>36</v>
      </c>
      <c r="D13" s="8"/>
      <c r="E13" s="8"/>
      <c r="F13" s="8"/>
      <c r="G13" s="8"/>
      <c r="H13" s="9"/>
      <c r="I13" s="55"/>
      <c r="L13" s="10">
        <f>IFERROR(VLOOKUP(CONCATENATE(E13,F13),[4]Ratings!$H$3:$I$27,2,FALSE),)</f>
        <v>0</v>
      </c>
    </row>
    <row r="14" spans="2:12" ht="26" x14ac:dyDescent="0.35">
      <c r="B14" s="11" t="s">
        <v>134</v>
      </c>
      <c r="C14" s="12" t="s">
        <v>176</v>
      </c>
      <c r="D14" s="13" t="s">
        <v>177</v>
      </c>
      <c r="E14" s="11" t="s">
        <v>64</v>
      </c>
      <c r="F14" s="11" t="s">
        <v>17</v>
      </c>
      <c r="G14" s="16" t="s">
        <v>12</v>
      </c>
      <c r="H14" s="13" t="s">
        <v>178</v>
      </c>
      <c r="I14" s="13" t="s">
        <v>159</v>
      </c>
      <c r="L14" s="10" t="str">
        <f>IFERROR(VLOOKUP(CONCATENATE(E14,F14),[4]Ratings!$H$3:$I$27,2,FALSE),)</f>
        <v>Orange</v>
      </c>
    </row>
    <row r="15" spans="2:12" ht="52" x14ac:dyDescent="0.35">
      <c r="B15" s="11" t="s">
        <v>40</v>
      </c>
      <c r="C15" s="12" t="s">
        <v>179</v>
      </c>
      <c r="D15" s="13" t="s">
        <v>180</v>
      </c>
      <c r="E15" s="11" t="s">
        <v>181</v>
      </c>
      <c r="F15" s="11" t="s">
        <v>17</v>
      </c>
      <c r="G15" s="16" t="s">
        <v>12</v>
      </c>
      <c r="H15" s="13" t="s">
        <v>182</v>
      </c>
      <c r="I15" s="13" t="s">
        <v>159</v>
      </c>
      <c r="L15" s="10" t="str">
        <f>IFERROR(VLOOKUP(CONCATENATE(E15,F15),[4]Ratings!$H$3:$I$27,2,FALSE),)</f>
        <v>Orange</v>
      </c>
    </row>
    <row r="16" spans="2:12" ht="39" x14ac:dyDescent="0.35">
      <c r="B16" s="11" t="s">
        <v>46</v>
      </c>
      <c r="C16" s="12" t="s">
        <v>51</v>
      </c>
      <c r="D16" s="13" t="s">
        <v>183</v>
      </c>
      <c r="E16" s="11" t="s">
        <v>64</v>
      </c>
      <c r="F16" s="11" t="s">
        <v>26</v>
      </c>
      <c r="G16" s="16" t="s">
        <v>12</v>
      </c>
      <c r="H16" s="13" t="s">
        <v>184</v>
      </c>
      <c r="I16" s="13" t="s">
        <v>159</v>
      </c>
      <c r="L16" s="10" t="str">
        <f>IFERROR(VLOOKUP(CONCATENATE(E16,F16),[4]Ratings!$H$3:$I$27,2,FALSE),)</f>
        <v>Orange</v>
      </c>
    </row>
    <row r="17" spans="2:12" x14ac:dyDescent="0.35">
      <c r="B17" s="6">
        <v>4</v>
      </c>
      <c r="C17" s="7" t="s">
        <v>54</v>
      </c>
      <c r="D17" s="8"/>
      <c r="E17" s="8"/>
      <c r="F17" s="8"/>
      <c r="G17" s="8"/>
      <c r="H17" s="9"/>
      <c r="I17" s="55"/>
      <c r="L17" s="10">
        <f>IFERROR(VLOOKUP(CONCATENATE(E17,F17),[4]Ratings!$H$3:$I$27,2,FALSE),)</f>
        <v>0</v>
      </c>
    </row>
    <row r="18" spans="2:12" ht="26" x14ac:dyDescent="0.35">
      <c r="B18" s="11" t="s">
        <v>143</v>
      </c>
      <c r="C18" s="12" t="s">
        <v>185</v>
      </c>
      <c r="D18" s="13" t="s">
        <v>186</v>
      </c>
      <c r="E18" s="11" t="s">
        <v>25</v>
      </c>
      <c r="F18" s="11" t="s">
        <v>26</v>
      </c>
      <c r="G18" s="16" t="s">
        <v>12</v>
      </c>
      <c r="H18" s="13" t="s">
        <v>187</v>
      </c>
      <c r="I18" s="13" t="s">
        <v>159</v>
      </c>
      <c r="L18" s="10" t="str">
        <f>IFERROR(VLOOKUP(CONCATENATE(E18,F18),[4]Ratings!$H$3:$I$27,2,FALSE),)</f>
        <v>Yellow</v>
      </c>
    </row>
    <row r="19" spans="2:12" ht="52" x14ac:dyDescent="0.35">
      <c r="B19" s="11" t="s">
        <v>58</v>
      </c>
      <c r="C19" s="12" t="s">
        <v>188</v>
      </c>
      <c r="D19" s="13" t="s">
        <v>189</v>
      </c>
      <c r="E19" s="11" t="s">
        <v>64</v>
      </c>
      <c r="F19" s="11" t="s">
        <v>26</v>
      </c>
      <c r="G19" s="16" t="s">
        <v>12</v>
      </c>
      <c r="H19" s="13" t="s">
        <v>190</v>
      </c>
      <c r="I19" s="13" t="s">
        <v>159</v>
      </c>
      <c r="L19" s="10" t="str">
        <f>IFERROR(VLOOKUP(CONCATENATE(E19,F19),[4]Ratings!$H$3:$I$27,2,FALSE),)</f>
        <v>Orange</v>
      </c>
    </row>
    <row r="20" spans="2:12" ht="39" x14ac:dyDescent="0.35">
      <c r="B20" s="11" t="s">
        <v>152</v>
      </c>
      <c r="C20" s="12" t="s">
        <v>191</v>
      </c>
      <c r="D20" s="13" t="s">
        <v>192</v>
      </c>
      <c r="E20" s="11" t="s">
        <v>25</v>
      </c>
      <c r="F20" s="11" t="s">
        <v>26</v>
      </c>
      <c r="G20" s="16" t="s">
        <v>44</v>
      </c>
      <c r="H20" s="13" t="s">
        <v>193</v>
      </c>
      <c r="I20" s="13" t="s">
        <v>159</v>
      </c>
      <c r="L20" s="10" t="str">
        <f>IFERROR(VLOOKUP(CONCATENATE(E20,F20),[4]Ratings!$H$3:$I$27,2,FALSE),)</f>
        <v>Yellow</v>
      </c>
    </row>
  </sheetData>
  <mergeCells count="4">
    <mergeCell ref="C3:H3"/>
    <mergeCell ref="C9:H9"/>
    <mergeCell ref="C13:H13"/>
    <mergeCell ref="C17:H17"/>
  </mergeCells>
  <conditionalFormatting sqref="B1:B1048576">
    <cfRule type="expression" dxfId="27" priority="1">
      <formula>L1="Red"</formula>
    </cfRule>
    <cfRule type="expression" dxfId="24" priority="2">
      <formula>L1="Orange"</formula>
    </cfRule>
    <cfRule type="expression" dxfId="26" priority="3">
      <formula>L1="Yellow"</formula>
    </cfRule>
    <cfRule type="expression" dxfId="25" priority="4">
      <formula>L1="Green"</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5CF6F-D195-4F04-B900-DF0F64A34527}">
  <dimension ref="B1:K19"/>
  <sheetViews>
    <sheetView showGridLines="0" tabSelected="1" topLeftCell="A2" zoomScale="125" zoomScaleNormal="80" workbookViewId="0">
      <selection activeCell="B4" sqref="B4"/>
    </sheetView>
  </sheetViews>
  <sheetFormatPr defaultColWidth="33.453125" defaultRowHeight="14.5" x14ac:dyDescent="0.35"/>
  <cols>
    <col min="1" max="1" width="2" customWidth="1"/>
    <col min="2" max="2" width="5.1796875" bestFit="1" customWidth="1"/>
    <col min="3" max="3" width="34.1796875" customWidth="1"/>
    <col min="4" max="4" width="51" customWidth="1"/>
    <col min="5" max="5" width="20.6328125" customWidth="1"/>
    <col min="6" max="6" width="19.453125" customWidth="1"/>
    <col min="7" max="7" width="14.6328125" style="1" customWidth="1"/>
    <col min="8" max="8" width="52.6328125" style="57" customWidth="1"/>
    <col min="11" max="11" width="4.81640625" customWidth="1"/>
  </cols>
  <sheetData>
    <row r="1" spans="2:11" ht="187.5" customHeight="1" x14ac:dyDescent="0.35"/>
    <row r="2" spans="2:11" x14ac:dyDescent="0.35">
      <c r="B2" s="2" t="s">
        <v>0</v>
      </c>
      <c r="C2" s="3" t="s">
        <v>1</v>
      </c>
      <c r="D2" s="2" t="s">
        <v>2</v>
      </c>
      <c r="E2" s="2" t="s">
        <v>3</v>
      </c>
      <c r="F2" s="2" t="s">
        <v>4</v>
      </c>
      <c r="G2" s="2" t="s">
        <v>5</v>
      </c>
      <c r="H2" s="58" t="s">
        <v>6</v>
      </c>
      <c r="K2" s="5"/>
    </row>
    <row r="3" spans="2:11" x14ac:dyDescent="0.35">
      <c r="B3" s="6">
        <v>1</v>
      </c>
      <c r="C3" s="7" t="s">
        <v>7</v>
      </c>
      <c r="D3" s="8"/>
      <c r="E3" s="8"/>
      <c r="F3" s="8"/>
      <c r="G3" s="8"/>
      <c r="H3" s="9"/>
      <c r="K3" s="10"/>
    </row>
    <row r="4" spans="2:11" ht="52" x14ac:dyDescent="0.35">
      <c r="B4" s="11" t="str">
        <f>$B$3&amp;"."&amp;[5]Ratings!B25</f>
        <v>1.1</v>
      </c>
      <c r="C4" s="12" t="s">
        <v>194</v>
      </c>
      <c r="D4" s="13" t="s">
        <v>195</v>
      </c>
      <c r="E4" s="11" t="s">
        <v>25</v>
      </c>
      <c r="F4" s="11" t="s">
        <v>26</v>
      </c>
      <c r="G4" s="16" t="s">
        <v>44</v>
      </c>
      <c r="H4" s="59" t="s">
        <v>196</v>
      </c>
      <c r="K4" s="10" t="str">
        <f>IFERROR(VLOOKUP(CONCATENATE(E4,F4),[5]Ratings!$H$3:$I$27,2,FALSE),)</f>
        <v>Yellow</v>
      </c>
    </row>
    <row r="5" spans="2:11" ht="30" customHeight="1" x14ac:dyDescent="0.35">
      <c r="B5" s="11" t="str">
        <f>$B$3&amp;"."&amp;[5]Ratings!B26</f>
        <v>1.2</v>
      </c>
      <c r="C5" s="12" t="s">
        <v>197</v>
      </c>
      <c r="D5" s="13" t="s">
        <v>198</v>
      </c>
      <c r="E5" s="11" t="s">
        <v>43</v>
      </c>
      <c r="F5" s="11" t="s">
        <v>17</v>
      </c>
      <c r="G5" s="16" t="s">
        <v>12</v>
      </c>
      <c r="H5" s="59" t="s">
        <v>199</v>
      </c>
      <c r="K5" s="10" t="str">
        <f>IFERROR(VLOOKUP(CONCATENATE(E5,F5),[5]Ratings!$H$3:$I$27,2,FALSE),)</f>
        <v>Yellow</v>
      </c>
    </row>
    <row r="6" spans="2:11" ht="26" x14ac:dyDescent="0.35">
      <c r="B6" s="11" t="str">
        <f>$B$3&amp;"."&amp;[5]Ratings!B27</f>
        <v>1.3</v>
      </c>
      <c r="C6" s="12" t="s">
        <v>200</v>
      </c>
      <c r="D6" s="13" t="s">
        <v>201</v>
      </c>
      <c r="E6" s="11" t="s">
        <v>64</v>
      </c>
      <c r="F6" s="11" t="s">
        <v>26</v>
      </c>
      <c r="G6" s="16" t="s">
        <v>12</v>
      </c>
      <c r="H6" s="59" t="s">
        <v>202</v>
      </c>
      <c r="K6" s="10" t="str">
        <f>IFERROR(VLOOKUP(CONCATENATE(E6,F6),[5]Ratings!$H$3:$I$27,2,FALSE),)</f>
        <v>Orange</v>
      </c>
    </row>
    <row r="7" spans="2:11" ht="33" customHeight="1" x14ac:dyDescent="0.35">
      <c r="B7" s="11"/>
      <c r="C7" s="12"/>
      <c r="D7" s="13"/>
      <c r="E7" s="11"/>
      <c r="F7" s="11"/>
      <c r="G7" s="16"/>
      <c r="H7" s="59"/>
      <c r="K7" s="10"/>
    </row>
    <row r="8" spans="2:11" x14ac:dyDescent="0.35">
      <c r="B8" s="6">
        <v>2</v>
      </c>
      <c r="C8" s="7" t="s">
        <v>29</v>
      </c>
      <c r="D8" s="8"/>
      <c r="E8" s="8"/>
      <c r="F8" s="8"/>
      <c r="G8" s="8"/>
      <c r="H8" s="9"/>
      <c r="K8" s="10">
        <f>IFERROR(VLOOKUP(CONCATENATE(E8,F8),[5]Ratings!$H$3:$I$27,2,FALSE),)</f>
        <v>0</v>
      </c>
    </row>
    <row r="9" spans="2:11" ht="39" x14ac:dyDescent="0.35">
      <c r="B9" s="11" t="str">
        <f>$B$8&amp;"."&amp;[5]Ratings!B25</f>
        <v>2.1</v>
      </c>
      <c r="C9" s="12" t="s">
        <v>203</v>
      </c>
      <c r="D9" s="13" t="s">
        <v>204</v>
      </c>
      <c r="E9" s="11" t="s">
        <v>64</v>
      </c>
      <c r="F9" s="11" t="s">
        <v>17</v>
      </c>
      <c r="G9" s="16" t="s">
        <v>12</v>
      </c>
      <c r="H9" s="59" t="s">
        <v>205</v>
      </c>
      <c r="K9" s="10" t="str">
        <f>IFERROR(VLOOKUP(CONCATENATE(E9,F9),[5]Ratings!$H$3:$I$27,2,FALSE),)</f>
        <v>Orange</v>
      </c>
    </row>
    <row r="10" spans="2:11" ht="46.5" customHeight="1" x14ac:dyDescent="0.35">
      <c r="B10" s="11" t="str">
        <f>$B$8&amp;"."&amp;[5]Ratings!B26</f>
        <v>2.2</v>
      </c>
      <c r="C10" s="12" t="s">
        <v>206</v>
      </c>
      <c r="D10" s="13" t="s">
        <v>207</v>
      </c>
      <c r="E10" s="11" t="s">
        <v>64</v>
      </c>
      <c r="F10" s="11" t="s">
        <v>17</v>
      </c>
      <c r="G10" s="16" t="s">
        <v>12</v>
      </c>
      <c r="H10" s="59" t="s">
        <v>208</v>
      </c>
      <c r="K10" s="10" t="str">
        <f>IFERROR(VLOOKUP(CONCATENATE(E10,F10),[5]Ratings!$H$3:$I$27,2,FALSE),)</f>
        <v>Orange</v>
      </c>
    </row>
    <row r="11" spans="2:11" ht="39.75" customHeight="1" x14ac:dyDescent="0.35">
      <c r="B11" s="11" t="str">
        <f>$B$8&amp;"."&amp;[5]Ratings!B27</f>
        <v>2.3</v>
      </c>
      <c r="C11" s="12" t="s">
        <v>209</v>
      </c>
      <c r="D11" s="13" t="s">
        <v>210</v>
      </c>
      <c r="E11" s="11" t="s">
        <v>25</v>
      </c>
      <c r="F11" s="11" t="s">
        <v>17</v>
      </c>
      <c r="G11" s="16" t="s">
        <v>12</v>
      </c>
      <c r="H11" s="59" t="s">
        <v>211</v>
      </c>
      <c r="K11" s="10" t="str">
        <f>IFERROR(VLOOKUP(CONCATENATE(E11,F11),[5]Ratings!$H$3:$I$27,2,FALSE),)</f>
        <v>Orange</v>
      </c>
    </row>
    <row r="12" spans="2:11" x14ac:dyDescent="0.35">
      <c r="B12" s="6">
        <v>3</v>
      </c>
      <c r="C12" s="7" t="s">
        <v>36</v>
      </c>
      <c r="D12" s="8"/>
      <c r="E12" s="8"/>
      <c r="F12" s="8"/>
      <c r="G12" s="8"/>
      <c r="H12" s="9"/>
      <c r="K12" s="10">
        <f>IFERROR(VLOOKUP(CONCATENATE(E12,F12),[5]Ratings!$H$3:$I$27,2,FALSE),)</f>
        <v>0</v>
      </c>
    </row>
    <row r="13" spans="2:11" ht="49.5" customHeight="1" x14ac:dyDescent="0.35">
      <c r="B13" s="11" t="str">
        <f>$B$12&amp;"."&amp;[5]Ratings!B25</f>
        <v>3.1</v>
      </c>
      <c r="C13" s="12" t="s">
        <v>212</v>
      </c>
      <c r="D13" s="13" t="s">
        <v>213</v>
      </c>
      <c r="E13" s="11" t="s">
        <v>25</v>
      </c>
      <c r="F13" s="11" t="s">
        <v>26</v>
      </c>
      <c r="G13" s="16" t="s">
        <v>12</v>
      </c>
      <c r="H13" s="59" t="s">
        <v>214</v>
      </c>
      <c r="K13" s="10" t="str">
        <f>IFERROR(VLOOKUP(CONCATENATE(E13,F13),[5]Ratings!$H$3:$I$27,2,FALSE),)</f>
        <v>Yellow</v>
      </c>
    </row>
    <row r="14" spans="2:11" ht="57" customHeight="1" x14ac:dyDescent="0.35">
      <c r="B14" s="11" t="str">
        <f>$B$12&amp;"."&amp;[5]Ratings!B26</f>
        <v>3.2</v>
      </c>
      <c r="C14" s="12" t="s">
        <v>176</v>
      </c>
      <c r="D14" s="13" t="s">
        <v>215</v>
      </c>
      <c r="E14" s="11" t="s">
        <v>64</v>
      </c>
      <c r="F14" s="11" t="s">
        <v>26</v>
      </c>
      <c r="G14" s="16" t="s">
        <v>12</v>
      </c>
      <c r="H14" s="59" t="s">
        <v>216</v>
      </c>
      <c r="K14" s="10" t="str">
        <f>IFERROR(VLOOKUP(CONCATENATE(E14,F14),[5]Ratings!$H$3:$I$27,2,FALSE),)</f>
        <v>Orange</v>
      </c>
    </row>
    <row r="15" spans="2:11" ht="36.75" customHeight="1" x14ac:dyDescent="0.35">
      <c r="B15" s="11" t="str">
        <f>$B$12&amp;"."&amp;[5]Ratings!B27</f>
        <v>3.3</v>
      </c>
      <c r="C15" s="12" t="s">
        <v>47</v>
      </c>
      <c r="D15" s="13" t="s">
        <v>217</v>
      </c>
      <c r="E15" s="11" t="s">
        <v>25</v>
      </c>
      <c r="F15" s="11" t="s">
        <v>26</v>
      </c>
      <c r="G15" s="16" t="s">
        <v>12</v>
      </c>
      <c r="H15" s="59" t="s">
        <v>218</v>
      </c>
      <c r="K15" s="10" t="str">
        <f>IFERROR(VLOOKUP(CONCATENATE(E15,F15),[5]Ratings!$H$3:$I$27,2,FALSE),)</f>
        <v>Yellow</v>
      </c>
    </row>
    <row r="16" spans="2:11" x14ac:dyDescent="0.35">
      <c r="B16" s="6">
        <v>4</v>
      </c>
      <c r="C16" s="7" t="s">
        <v>54</v>
      </c>
      <c r="D16" s="8"/>
      <c r="E16" s="8"/>
      <c r="F16" s="8"/>
      <c r="G16" s="8"/>
      <c r="H16" s="9"/>
      <c r="K16" s="10">
        <f>IFERROR(VLOOKUP(CONCATENATE(E16,F16),[5]Ratings!$H$3:$I$27,2,FALSE),)</f>
        <v>0</v>
      </c>
    </row>
    <row r="17" spans="2:11" ht="40.5" customHeight="1" x14ac:dyDescent="0.35">
      <c r="B17" s="11" t="str">
        <f>$B$16&amp;"."&amp;[5]Ratings!B25</f>
        <v>4.1</v>
      </c>
      <c r="C17" s="12" t="s">
        <v>219</v>
      </c>
      <c r="D17" s="13" t="s">
        <v>220</v>
      </c>
      <c r="E17" s="11" t="s">
        <v>25</v>
      </c>
      <c r="F17" s="11" t="s">
        <v>26</v>
      </c>
      <c r="G17" s="16" t="s">
        <v>12</v>
      </c>
      <c r="H17" s="59" t="s">
        <v>221</v>
      </c>
      <c r="K17" s="10" t="str">
        <f>IFERROR(VLOOKUP(CONCATENATE(E17,F17),[5]Ratings!$H$3:$I$27,2,FALSE),)</f>
        <v>Yellow</v>
      </c>
    </row>
    <row r="18" spans="2:11" ht="42.75" customHeight="1" x14ac:dyDescent="0.35">
      <c r="B18" s="11" t="str">
        <f>$B$16&amp;"."&amp;[5]Ratings!B26</f>
        <v>4.2</v>
      </c>
      <c r="C18" s="12" t="s">
        <v>222</v>
      </c>
      <c r="D18" s="13" t="s">
        <v>223</v>
      </c>
      <c r="E18" s="11" t="s">
        <v>25</v>
      </c>
      <c r="F18" s="11" t="s">
        <v>17</v>
      </c>
      <c r="G18" s="16" t="s">
        <v>44</v>
      </c>
      <c r="H18" s="59" t="s">
        <v>224</v>
      </c>
      <c r="K18" s="10" t="str">
        <f>IFERROR(VLOOKUP(CONCATENATE(E18,F18),[5]Ratings!$H$3:$I$27,2,FALSE),)</f>
        <v>Orange</v>
      </c>
    </row>
    <row r="19" spans="2:11" ht="26" x14ac:dyDescent="0.35">
      <c r="B19" s="11" t="str">
        <f>$B$16&amp;"."&amp;[5]Ratings!B27</f>
        <v>4.3</v>
      </c>
      <c r="C19" s="12" t="s">
        <v>225</v>
      </c>
      <c r="D19" s="13" t="s">
        <v>226</v>
      </c>
      <c r="E19" s="11" t="s">
        <v>25</v>
      </c>
      <c r="F19" s="11" t="s">
        <v>17</v>
      </c>
      <c r="G19" s="16" t="s">
        <v>12</v>
      </c>
      <c r="H19" s="59" t="s">
        <v>227</v>
      </c>
      <c r="K19" s="10" t="str">
        <f>IFERROR(VLOOKUP(CONCATENATE(E19,F19),[5]Ratings!$H$3:$I$27,2,FALSE),)</f>
        <v>Orange</v>
      </c>
    </row>
  </sheetData>
  <mergeCells count="4">
    <mergeCell ref="C3:H3"/>
    <mergeCell ref="C8:H8"/>
    <mergeCell ref="C12:H12"/>
    <mergeCell ref="C16:H16"/>
  </mergeCells>
  <conditionalFormatting sqref="B1:B1048576">
    <cfRule type="expression" dxfId="31" priority="1">
      <formula>K1="Red"</formula>
    </cfRule>
    <cfRule type="expression" dxfId="28" priority="2">
      <formula>K1="Orange"</formula>
    </cfRule>
    <cfRule type="expression" dxfId="30" priority="3">
      <formula>K1="Yellow"</formula>
    </cfRule>
    <cfRule type="expression" dxfId="29" priority="4">
      <formula>K1="Green"</formula>
    </cfRule>
  </conditionalFormatting>
  <pageMargins left="0.7" right="0.7" top="0.75" bottom="0.75" header="0.3" footer="0.3"/>
  <pageSetup paperSize="9" orientation="portrait" horizontalDpi="0" verticalDpi="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D1107-4BDF-4439-A7CB-C7966695267E}">
  <dimension ref="B1:K17"/>
  <sheetViews>
    <sheetView showGridLines="0" topLeftCell="A4" zoomScale="80" zoomScaleNormal="80" workbookViewId="0">
      <selection activeCell="B7" sqref="B7"/>
    </sheetView>
  </sheetViews>
  <sheetFormatPr defaultColWidth="33.453125" defaultRowHeight="14.5" x14ac:dyDescent="0.35"/>
  <cols>
    <col min="1" max="1" width="2" customWidth="1"/>
    <col min="2" max="2" width="5.1796875" bestFit="1" customWidth="1"/>
    <col min="3" max="3" width="34.1796875" customWidth="1"/>
    <col min="4" max="4" width="49.453125" customWidth="1"/>
    <col min="5" max="5" width="20.7265625" customWidth="1"/>
    <col min="6" max="6" width="19.453125" customWidth="1"/>
    <col min="7" max="7" width="14.7265625" style="1" customWidth="1"/>
    <col min="8" max="8" width="53.54296875" customWidth="1"/>
    <col min="11" max="11" width="4.81640625" customWidth="1"/>
  </cols>
  <sheetData>
    <row r="1" spans="2:11" ht="187.5" customHeight="1" x14ac:dyDescent="0.35"/>
    <row r="2" spans="2:11" x14ac:dyDescent="0.35">
      <c r="B2" s="2" t="s">
        <v>0</v>
      </c>
      <c r="C2" s="3" t="s">
        <v>1</v>
      </c>
      <c r="D2" s="2" t="s">
        <v>2</v>
      </c>
      <c r="E2" s="2" t="s">
        <v>3</v>
      </c>
      <c r="F2" s="2" t="s">
        <v>4</v>
      </c>
      <c r="G2" s="2" t="s">
        <v>5</v>
      </c>
      <c r="H2" s="4" t="s">
        <v>6</v>
      </c>
      <c r="K2" s="5"/>
    </row>
    <row r="3" spans="2:11" x14ac:dyDescent="0.35">
      <c r="B3" s="6">
        <v>1</v>
      </c>
      <c r="C3" s="7" t="s">
        <v>7</v>
      </c>
      <c r="D3" s="8"/>
      <c r="E3" s="8"/>
      <c r="F3" s="8"/>
      <c r="G3" s="8"/>
      <c r="H3" s="9"/>
      <c r="K3" s="10"/>
    </row>
    <row r="4" spans="2:11" ht="52" x14ac:dyDescent="0.35">
      <c r="B4" s="11" t="str">
        <f>$B$3&amp;"."&amp;[6]Ratings!B25</f>
        <v>1.1</v>
      </c>
      <c r="C4" s="12" t="s">
        <v>228</v>
      </c>
      <c r="D4" s="13" t="s">
        <v>229</v>
      </c>
      <c r="E4" s="11" t="s">
        <v>25</v>
      </c>
      <c r="F4" s="11" t="s">
        <v>26</v>
      </c>
      <c r="G4" s="16" t="s">
        <v>44</v>
      </c>
      <c r="H4" s="13" t="s">
        <v>230</v>
      </c>
      <c r="K4" s="10" t="str">
        <f>IFERROR(VLOOKUP(CONCATENATE(E4,F4),[6]Ratings!$H$3:$I$27,2,FALSE),)</f>
        <v>Yellow</v>
      </c>
    </row>
    <row r="5" spans="2:11" ht="39" x14ac:dyDescent="0.35">
      <c r="B5" s="11" t="str">
        <f>$B$3&amp;"."&amp;[6]Ratings!B26</f>
        <v>1.2</v>
      </c>
      <c r="C5" s="12" t="s">
        <v>231</v>
      </c>
      <c r="D5" s="13" t="s">
        <v>232</v>
      </c>
      <c r="E5" s="11" t="s">
        <v>25</v>
      </c>
      <c r="F5" s="11" t="s">
        <v>26</v>
      </c>
      <c r="G5" s="16" t="s">
        <v>12</v>
      </c>
      <c r="H5" s="13" t="s">
        <v>233</v>
      </c>
      <c r="K5" s="10" t="str">
        <f>IFERROR(VLOOKUP(CONCATENATE(E5,F5),[6]Ratings!$H$3:$I$27,2,FALSE),)</f>
        <v>Yellow</v>
      </c>
    </row>
    <row r="6" spans="2:11" ht="26" x14ac:dyDescent="0.35">
      <c r="B6" s="11" t="str">
        <f>$B$3&amp;"."&amp;[6]Ratings!B27</f>
        <v>1.3</v>
      </c>
      <c r="C6" s="12" t="s">
        <v>41</v>
      </c>
      <c r="D6" s="13" t="s">
        <v>234</v>
      </c>
      <c r="E6" s="11" t="s">
        <v>25</v>
      </c>
      <c r="F6" s="11" t="s">
        <v>26</v>
      </c>
      <c r="G6" s="16" t="s">
        <v>12</v>
      </c>
      <c r="H6" s="13" t="s">
        <v>235</v>
      </c>
      <c r="K6" s="10" t="str">
        <f>IFERROR(VLOOKUP(CONCATENATE(E6,F6),[6]Ratings!$H$3:$I$27,2,FALSE),)</f>
        <v>Yellow</v>
      </c>
    </row>
    <row r="7" spans="2:11" ht="39" x14ac:dyDescent="0.35">
      <c r="B7" s="11" t="str">
        <f>$B$3&amp;"."&amp;[6]Ratings!B28</f>
        <v>1.4</v>
      </c>
      <c r="C7" s="12" t="s">
        <v>236</v>
      </c>
      <c r="D7" s="13" t="s">
        <v>237</v>
      </c>
      <c r="E7" s="11" t="s">
        <v>64</v>
      </c>
      <c r="F7" s="11" t="s">
        <v>26</v>
      </c>
      <c r="G7" s="16" t="s">
        <v>12</v>
      </c>
      <c r="H7" s="13" t="s">
        <v>238</v>
      </c>
      <c r="K7" s="10" t="str">
        <f>IFERROR(VLOOKUP(CONCATENATE(E7,F7),[6]Ratings!$H$3:$I$27,2,FALSE),)</f>
        <v>Orange</v>
      </c>
    </row>
    <row r="8" spans="2:11" ht="114" customHeight="1" x14ac:dyDescent="0.35">
      <c r="B8" s="11" t="str">
        <f>$B$3&amp;"."&amp;[6]Ratings!B29</f>
        <v>1.5</v>
      </c>
      <c r="C8" s="12" t="s">
        <v>239</v>
      </c>
      <c r="D8" s="60" t="s">
        <v>240</v>
      </c>
      <c r="E8" s="11" t="s">
        <v>10</v>
      </c>
      <c r="F8" s="11" t="s">
        <v>26</v>
      </c>
      <c r="G8" s="16" t="s">
        <v>12</v>
      </c>
      <c r="H8" s="13" t="s">
        <v>241</v>
      </c>
      <c r="K8" s="10" t="str">
        <f>IFERROR(VLOOKUP(CONCATENATE(E8,F8),[6]Ratings!$H$3:$I$27,2,FALSE),)</f>
        <v>Orange</v>
      </c>
    </row>
    <row r="9" spans="2:11" x14ac:dyDescent="0.35">
      <c r="B9" s="6">
        <v>2</v>
      </c>
      <c r="C9" s="7" t="s">
        <v>29</v>
      </c>
      <c r="D9" s="8"/>
      <c r="E9" s="8"/>
      <c r="F9" s="8"/>
      <c r="G9" s="8"/>
      <c r="H9" s="9"/>
      <c r="K9" s="10">
        <f>IFERROR(VLOOKUP(CONCATENATE(E9,F9),[6]Ratings!$H$3:$I$27,2,FALSE),)</f>
        <v>0</v>
      </c>
    </row>
    <row r="10" spans="2:11" ht="39" x14ac:dyDescent="0.35">
      <c r="B10" s="11" t="str">
        <f>$B$9&amp;"."&amp;[6]Ratings!B25</f>
        <v>2.1</v>
      </c>
      <c r="C10" s="12" t="s">
        <v>242</v>
      </c>
      <c r="D10" s="13" t="s">
        <v>243</v>
      </c>
      <c r="E10" s="11" t="s">
        <v>25</v>
      </c>
      <c r="F10" s="11" t="s">
        <v>26</v>
      </c>
      <c r="G10" s="16" t="s">
        <v>12</v>
      </c>
      <c r="H10" s="13" t="s">
        <v>244</v>
      </c>
      <c r="K10" s="10" t="str">
        <f>IFERROR(VLOOKUP(CONCATENATE(E10,F10),[6]Ratings!$H$3:$I$27,2,FALSE),)</f>
        <v>Yellow</v>
      </c>
    </row>
    <row r="11" spans="2:11" ht="52" x14ac:dyDescent="0.35">
      <c r="B11" s="11" t="str">
        <f>$B$9&amp;"."&amp;[6]Ratings!B26</f>
        <v>2.2</v>
      </c>
      <c r="C11" s="12" t="s">
        <v>245</v>
      </c>
      <c r="D11" s="13" t="s">
        <v>246</v>
      </c>
      <c r="E11" s="11" t="s">
        <v>25</v>
      </c>
      <c r="F11" s="11" t="s">
        <v>26</v>
      </c>
      <c r="G11" s="16" t="s">
        <v>12</v>
      </c>
      <c r="H11" s="13" t="s">
        <v>238</v>
      </c>
      <c r="K11" s="10" t="str">
        <f>IFERROR(VLOOKUP(CONCATENATE(E11,F11),[6]Ratings!$H$3:$I$27,2,FALSE),)</f>
        <v>Yellow</v>
      </c>
    </row>
    <row r="12" spans="2:11" ht="39" x14ac:dyDescent="0.35">
      <c r="B12" s="11" t="str">
        <f>$B$9&amp;"."&amp;[6]Ratings!B27</f>
        <v>2.3</v>
      </c>
      <c r="C12" s="12" t="s">
        <v>247</v>
      </c>
      <c r="D12" s="13" t="s">
        <v>248</v>
      </c>
      <c r="E12" s="11" t="s">
        <v>25</v>
      </c>
      <c r="F12" s="11" t="s">
        <v>17</v>
      </c>
      <c r="G12" s="16" t="s">
        <v>12</v>
      </c>
      <c r="H12" s="13" t="s">
        <v>249</v>
      </c>
      <c r="K12" s="10" t="str">
        <f>IFERROR(VLOOKUP(CONCATENATE(E12,F12),[6]Ratings!$H$3:$I$27,2,FALSE),)</f>
        <v>Orange</v>
      </c>
    </row>
    <row r="13" spans="2:11" x14ac:dyDescent="0.35">
      <c r="B13" s="6">
        <v>3</v>
      </c>
      <c r="C13" s="7" t="s">
        <v>36</v>
      </c>
      <c r="D13" s="8"/>
      <c r="E13" s="8"/>
      <c r="F13" s="8"/>
      <c r="G13" s="8"/>
      <c r="H13" s="9"/>
      <c r="K13" s="10">
        <f>IFERROR(VLOOKUP(CONCATENATE(E13,F13),[6]Ratings!$H$3:$I$27,2,FALSE),)</f>
        <v>0</v>
      </c>
    </row>
    <row r="14" spans="2:11" ht="102" customHeight="1" x14ac:dyDescent="0.35">
      <c r="B14" s="11" t="str">
        <f>$B$13&amp;"."&amp;[6]Ratings!B25</f>
        <v>3.1</v>
      </c>
      <c r="C14" s="12" t="s">
        <v>250</v>
      </c>
      <c r="D14" s="13" t="s">
        <v>251</v>
      </c>
      <c r="E14" s="11" t="s">
        <v>64</v>
      </c>
      <c r="F14" s="11" t="s">
        <v>26</v>
      </c>
      <c r="G14" s="16" t="s">
        <v>12</v>
      </c>
      <c r="H14" s="13" t="s">
        <v>252</v>
      </c>
      <c r="K14" s="10" t="str">
        <f>IFERROR(VLOOKUP(CONCATENATE(E14,F14),[6]Ratings!$H$3:$I$27,2,FALSE),)</f>
        <v>Orange</v>
      </c>
    </row>
    <row r="15" spans="2:11" x14ac:dyDescent="0.35">
      <c r="B15" s="6">
        <v>4</v>
      </c>
      <c r="C15" s="7" t="s">
        <v>54</v>
      </c>
      <c r="D15" s="8"/>
      <c r="E15" s="8"/>
      <c r="F15" s="8"/>
      <c r="G15" s="8"/>
      <c r="H15" s="9"/>
      <c r="K15" s="10">
        <f>IFERROR(VLOOKUP(CONCATENATE(E15,F15),[6]Ratings!$H$3:$I$27,2,FALSE),)</f>
        <v>0</v>
      </c>
    </row>
    <row r="16" spans="2:11" ht="26" x14ac:dyDescent="0.35">
      <c r="B16" s="11" t="str">
        <f>$B$15&amp;"."&amp;[6]Ratings!B25</f>
        <v>4.1</v>
      </c>
      <c r="C16" s="12" t="s">
        <v>253</v>
      </c>
      <c r="D16" s="13" t="s">
        <v>254</v>
      </c>
      <c r="E16" s="11" t="s">
        <v>25</v>
      </c>
      <c r="F16" s="11" t="s">
        <v>26</v>
      </c>
      <c r="G16" s="16" t="s">
        <v>12</v>
      </c>
      <c r="H16" s="13" t="s">
        <v>255</v>
      </c>
      <c r="K16" s="10" t="str">
        <f>IFERROR(VLOOKUP(CONCATENATE(E16,F16),[6]Ratings!$H$3:$I$27,2,FALSE),)</f>
        <v>Yellow</v>
      </c>
    </row>
    <row r="17" spans="2:11" ht="26" x14ac:dyDescent="0.35">
      <c r="B17" s="11" t="str">
        <f>$B$15&amp;"."&amp;[6]Ratings!B26</f>
        <v>4.2</v>
      </c>
      <c r="C17" s="12" t="s">
        <v>256</v>
      </c>
      <c r="D17" s="13" t="s">
        <v>257</v>
      </c>
      <c r="E17" s="11" t="s">
        <v>25</v>
      </c>
      <c r="F17" s="11" t="s">
        <v>17</v>
      </c>
      <c r="G17" s="16" t="s">
        <v>12</v>
      </c>
      <c r="H17" s="13" t="s">
        <v>258</v>
      </c>
      <c r="K17" s="10" t="str">
        <f>IFERROR(VLOOKUP(CONCATENATE(E17,F17),[6]Ratings!$H$3:$I$27,2,FALSE),)</f>
        <v>Orange</v>
      </c>
    </row>
  </sheetData>
  <mergeCells count="4">
    <mergeCell ref="C3:H3"/>
    <mergeCell ref="C9:H9"/>
    <mergeCell ref="C13:H13"/>
    <mergeCell ref="C15:H15"/>
  </mergeCells>
  <conditionalFormatting sqref="B1:B1048576">
    <cfRule type="expression" dxfId="35" priority="1">
      <formula>K1="Red"</formula>
    </cfRule>
    <cfRule type="expression" dxfId="32" priority="2">
      <formula>K1="Orange"</formula>
    </cfRule>
    <cfRule type="expression" dxfId="33" priority="3">
      <formula>K1="Yellow"</formula>
    </cfRule>
    <cfRule type="expression" dxfId="34" priority="4">
      <formula>K1="Green"</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26477-C596-489C-8D2C-79C1A29F2CE0}">
  <dimension ref="B1:K16"/>
  <sheetViews>
    <sheetView showGridLines="0" zoomScaleNormal="100" workbookViewId="0">
      <selection activeCell="B14" sqref="B14"/>
    </sheetView>
  </sheetViews>
  <sheetFormatPr defaultColWidth="33.453125" defaultRowHeight="14.5" x14ac:dyDescent="0.35"/>
  <cols>
    <col min="1" max="1" width="2" customWidth="1"/>
    <col min="2" max="2" width="5.1796875" bestFit="1" customWidth="1"/>
    <col min="3" max="3" width="34.1796875" customWidth="1"/>
    <col min="4" max="4" width="57.7265625" style="61" customWidth="1"/>
    <col min="5" max="5" width="20.7265625" customWidth="1"/>
    <col min="6" max="6" width="19.453125" customWidth="1"/>
    <col min="7" max="7" width="14.7265625" style="1" customWidth="1"/>
    <col min="8" max="8" width="48.81640625" style="61" customWidth="1"/>
    <col min="11" max="11" width="4.81640625" customWidth="1"/>
  </cols>
  <sheetData>
    <row r="1" spans="2:11" ht="187.5" customHeight="1" x14ac:dyDescent="0.35"/>
    <row r="2" spans="2:11" x14ac:dyDescent="0.35">
      <c r="B2" s="2" t="s">
        <v>0</v>
      </c>
      <c r="C2" s="2" t="s">
        <v>1</v>
      </c>
      <c r="D2" s="62" t="s">
        <v>2</v>
      </c>
      <c r="E2" s="2" t="s">
        <v>3</v>
      </c>
      <c r="F2" s="2" t="s">
        <v>4</v>
      </c>
      <c r="G2" s="2" t="s">
        <v>5</v>
      </c>
      <c r="H2" s="58" t="s">
        <v>6</v>
      </c>
      <c r="K2" s="5"/>
    </row>
    <row r="3" spans="2:11" x14ac:dyDescent="0.35">
      <c r="B3" s="6">
        <v>1</v>
      </c>
      <c r="C3" s="7" t="s">
        <v>7</v>
      </c>
      <c r="D3" s="8"/>
      <c r="E3" s="8"/>
      <c r="F3" s="8"/>
      <c r="G3" s="8"/>
      <c r="H3" s="9"/>
      <c r="K3" s="10"/>
    </row>
    <row r="4" spans="2:11" ht="94.5" customHeight="1" x14ac:dyDescent="0.35">
      <c r="B4" s="63" t="str">
        <f>$B$3&amp;"."&amp;[7]Ratings!B25</f>
        <v>1.1</v>
      </c>
      <c r="C4" s="12" t="s">
        <v>259</v>
      </c>
      <c r="D4" s="13" t="s">
        <v>260</v>
      </c>
      <c r="E4" s="17" t="s">
        <v>64</v>
      </c>
      <c r="F4" s="14" t="s">
        <v>26</v>
      </c>
      <c r="G4" s="16" t="s">
        <v>150</v>
      </c>
      <c r="H4" s="13" t="s">
        <v>261</v>
      </c>
      <c r="K4" s="10" t="str">
        <f>IFERROR(VLOOKUP(CONCATENATE(E4,F4),[7]Ratings!$H$3:$I$27,2,FALSE),)</f>
        <v>Orange</v>
      </c>
    </row>
    <row r="5" spans="2:11" ht="72" customHeight="1" x14ac:dyDescent="0.35">
      <c r="B5" s="64" t="str">
        <f>$B$3&amp;"."&amp;[7]Ratings!B26</f>
        <v>1.2</v>
      </c>
      <c r="C5" s="12" t="s">
        <v>262</v>
      </c>
      <c r="D5" s="13" t="s">
        <v>263</v>
      </c>
      <c r="E5" s="65" t="s">
        <v>25</v>
      </c>
      <c r="F5" s="14" t="s">
        <v>26</v>
      </c>
      <c r="G5" s="16" t="s">
        <v>150</v>
      </c>
      <c r="H5" s="13" t="s">
        <v>264</v>
      </c>
      <c r="K5" s="10" t="str">
        <f>IFERROR(VLOOKUP(CONCATENATE(E5,F5),[7]Ratings!$H$3:$I$27,2,FALSE),)</f>
        <v>Yellow</v>
      </c>
    </row>
    <row r="6" spans="2:11" ht="71.150000000000006" customHeight="1" x14ac:dyDescent="0.35">
      <c r="B6" s="66" t="str">
        <f>$B$3&amp;"."&amp;[7]Ratings!B27</f>
        <v>1.3</v>
      </c>
      <c r="C6" s="67" t="s">
        <v>265</v>
      </c>
      <c r="D6" s="68" t="s">
        <v>266</v>
      </c>
      <c r="E6" s="69" t="s">
        <v>25</v>
      </c>
      <c r="F6" s="70" t="s">
        <v>26</v>
      </c>
      <c r="G6" s="71" t="s">
        <v>12</v>
      </c>
      <c r="H6" s="68" t="s">
        <v>267</v>
      </c>
      <c r="K6" s="10" t="str">
        <f>IFERROR(VLOOKUP(CONCATENATE(E6,F6),[7]Ratings!$H$3:$I$27,2,FALSE),)</f>
        <v>Yellow</v>
      </c>
    </row>
    <row r="7" spans="2:11" s="73" customFormat="1" ht="110.15" customHeight="1" x14ac:dyDescent="0.35">
      <c r="B7" s="72">
        <v>1.4</v>
      </c>
      <c r="C7" s="12" t="s">
        <v>268</v>
      </c>
      <c r="D7" s="18" t="s">
        <v>269</v>
      </c>
      <c r="E7" s="65" t="s">
        <v>25</v>
      </c>
      <c r="F7" s="14" t="s">
        <v>26</v>
      </c>
      <c r="G7" s="16" t="s">
        <v>150</v>
      </c>
      <c r="H7" s="13" t="s">
        <v>270</v>
      </c>
      <c r="K7" s="74"/>
    </row>
    <row r="8" spans="2:11" x14ac:dyDescent="0.35">
      <c r="B8" s="299">
        <v>2</v>
      </c>
      <c r="C8" s="75" t="s">
        <v>29</v>
      </c>
      <c r="D8" s="76"/>
      <c r="E8" s="76"/>
      <c r="F8" s="76"/>
      <c r="G8" s="76"/>
      <c r="H8" s="77"/>
      <c r="K8" s="10">
        <f>IFERROR(VLOOKUP(CONCATENATE(E8,F8),[7]Ratings!$H$3:$I$27,2,FALSE),)</f>
        <v>0</v>
      </c>
    </row>
    <row r="9" spans="2:11" ht="91" x14ac:dyDescent="0.35">
      <c r="B9" s="78">
        <v>2.1</v>
      </c>
      <c r="C9" s="12" t="s">
        <v>271</v>
      </c>
      <c r="D9" s="13" t="s">
        <v>272</v>
      </c>
      <c r="E9" s="65" t="s">
        <v>25</v>
      </c>
      <c r="F9" s="14" t="s">
        <v>26</v>
      </c>
      <c r="G9" s="16" t="s">
        <v>12</v>
      </c>
      <c r="H9" s="13" t="s">
        <v>273</v>
      </c>
      <c r="K9" s="10"/>
    </row>
    <row r="10" spans="2:11" ht="72" customHeight="1" x14ac:dyDescent="0.35">
      <c r="B10" s="64">
        <v>2.2000000000000002</v>
      </c>
      <c r="C10" s="12" t="s">
        <v>274</v>
      </c>
      <c r="D10" s="13" t="s">
        <v>275</v>
      </c>
      <c r="E10" s="65" t="s">
        <v>25</v>
      </c>
      <c r="F10" s="14" t="s">
        <v>26</v>
      </c>
      <c r="G10" s="16" t="s">
        <v>12</v>
      </c>
      <c r="H10" s="13" t="s">
        <v>276</v>
      </c>
      <c r="K10" s="10" t="str">
        <f>IFERROR(VLOOKUP(CONCATENATE(E10,F10),[7]Ratings!$H$3:$I$27,2,FALSE),)</f>
        <v>Yellow</v>
      </c>
    </row>
    <row r="11" spans="2:11" x14ac:dyDescent="0.35">
      <c r="B11" s="6">
        <v>3</v>
      </c>
      <c r="C11" s="7" t="s">
        <v>36</v>
      </c>
      <c r="D11" s="8"/>
      <c r="E11" s="8"/>
      <c r="F11" s="8"/>
      <c r="G11" s="8"/>
      <c r="H11" s="9"/>
      <c r="K11" s="10">
        <f>IFERROR(VLOOKUP(CONCATENATE(E11,F11),[7]Ratings!$H$3:$I$27,2,FALSE),)</f>
        <v>0</v>
      </c>
    </row>
    <row r="12" spans="2:11" ht="85.5" customHeight="1" x14ac:dyDescent="0.35">
      <c r="B12" s="78">
        <v>3.1</v>
      </c>
      <c r="C12" s="12" t="s">
        <v>277</v>
      </c>
      <c r="D12" s="13" t="s">
        <v>278</v>
      </c>
      <c r="E12" s="65" t="s">
        <v>25</v>
      </c>
      <c r="F12" s="14" t="s">
        <v>26</v>
      </c>
      <c r="G12" s="16" t="s">
        <v>12</v>
      </c>
      <c r="H12" s="13" t="s">
        <v>279</v>
      </c>
      <c r="K12" s="10" t="str">
        <f>IFERROR(VLOOKUP(CONCATENATE(E12,F12),[7]Ratings!$H$3:$I$27,2,FALSE),)</f>
        <v>Yellow</v>
      </c>
    </row>
    <row r="13" spans="2:11" ht="65" x14ac:dyDescent="0.35">
      <c r="B13" s="78">
        <v>3.2</v>
      </c>
      <c r="C13" s="12" t="s">
        <v>280</v>
      </c>
      <c r="D13" s="13" t="s">
        <v>140</v>
      </c>
      <c r="E13" s="65" t="s">
        <v>25</v>
      </c>
      <c r="F13" s="14" t="s">
        <v>26</v>
      </c>
      <c r="G13" s="16" t="s">
        <v>44</v>
      </c>
      <c r="H13" s="13" t="s">
        <v>281</v>
      </c>
      <c r="K13" s="10" t="str">
        <f>IFERROR(VLOOKUP(CONCATENATE(E13,F13),[7]Ratings!$H$3:$I$27,2,FALSE),)</f>
        <v>Yellow</v>
      </c>
    </row>
    <row r="14" spans="2:11" x14ac:dyDescent="0.35">
      <c r="B14" s="6">
        <v>4</v>
      </c>
      <c r="C14" s="7" t="s">
        <v>54</v>
      </c>
      <c r="D14" s="8"/>
      <c r="E14" s="8"/>
      <c r="F14" s="8"/>
      <c r="G14" s="8"/>
      <c r="H14" s="9"/>
      <c r="K14" s="10">
        <f>IFERROR(VLOOKUP(CONCATENATE(E14,F14),[7]Ratings!$H$3:$I$27,2,FALSE),)</f>
        <v>0</v>
      </c>
    </row>
    <row r="15" spans="2:11" ht="39" x14ac:dyDescent="0.35">
      <c r="B15" s="64" t="str">
        <f>$B$14&amp;"."&amp;[7]Ratings!B25</f>
        <v>4.1</v>
      </c>
      <c r="C15" s="12" t="s">
        <v>282</v>
      </c>
      <c r="D15" s="59" t="s">
        <v>283</v>
      </c>
      <c r="E15" s="65" t="s">
        <v>25</v>
      </c>
      <c r="F15" s="14" t="s">
        <v>26</v>
      </c>
      <c r="G15" s="16" t="s">
        <v>12</v>
      </c>
      <c r="H15" s="59" t="s">
        <v>284</v>
      </c>
      <c r="K15" s="10" t="str">
        <f>IFERROR(VLOOKUP(CONCATENATE(E15,F15),[7]Ratings!$H$3:$I$27,2,FALSE),)</f>
        <v>Yellow</v>
      </c>
    </row>
    <row r="16" spans="2:11" ht="98.5" customHeight="1" x14ac:dyDescent="0.35">
      <c r="B16" s="78" t="str">
        <f>$B$14&amp;"."&amp;[7]Ratings!B26</f>
        <v>4.2</v>
      </c>
      <c r="C16" s="12" t="s">
        <v>285</v>
      </c>
      <c r="D16" s="13" t="s">
        <v>286</v>
      </c>
      <c r="E16" s="65" t="s">
        <v>25</v>
      </c>
      <c r="F16" s="14" t="s">
        <v>26</v>
      </c>
      <c r="G16" s="16" t="s">
        <v>12</v>
      </c>
      <c r="H16" s="13" t="s">
        <v>287</v>
      </c>
      <c r="K16" s="10" t="str">
        <f>IFERROR(VLOOKUP(CONCATENATE(E16,F16),[7]Ratings!$H$3:$I$27,2,FALSE),)</f>
        <v>Yellow</v>
      </c>
    </row>
  </sheetData>
  <mergeCells count="4">
    <mergeCell ref="C3:H3"/>
    <mergeCell ref="C8:H8"/>
    <mergeCell ref="C11:H11"/>
    <mergeCell ref="C14:H14"/>
  </mergeCells>
  <conditionalFormatting sqref="B1:B11 B14:B1048576">
    <cfRule type="expression" dxfId="23" priority="9">
      <formula>K1="Red"</formula>
    </cfRule>
    <cfRule type="expression" dxfId="13" priority="10">
      <formula>K1="Orange"</formula>
    </cfRule>
    <cfRule type="expression" dxfId="12" priority="11">
      <formula>K1="Yellow"</formula>
    </cfRule>
    <cfRule type="expression" dxfId="22" priority="12">
      <formula>K1="Green"</formula>
    </cfRule>
  </conditionalFormatting>
  <conditionalFormatting sqref="B12">
    <cfRule type="expression" dxfId="21" priority="5">
      <formula>#REF!="Red"</formula>
    </cfRule>
    <cfRule type="expression" dxfId="20" priority="6">
      <formula>#REF!="Orange"</formula>
    </cfRule>
    <cfRule type="expression" dxfId="19" priority="7">
      <formula>#REF!="Yellow"</formula>
    </cfRule>
    <cfRule type="expression" dxfId="18" priority="8">
      <formula>#REF!="Green"</formula>
    </cfRule>
  </conditionalFormatting>
  <conditionalFormatting sqref="B13">
    <cfRule type="expression" dxfId="17" priority="1">
      <formula>#REF!="Red"</formula>
    </cfRule>
    <cfRule type="expression" dxfId="16" priority="2">
      <formula>#REF!="Orange"</formula>
    </cfRule>
    <cfRule type="expression" dxfId="15" priority="3">
      <formula>#REF!="Yellow"</formula>
    </cfRule>
    <cfRule type="expression" dxfId="14" priority="4">
      <formula>#REF!="Green"</formula>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C5AAF-2F23-4301-A708-A3C8C24898EB}">
  <dimension ref="B1:K22"/>
  <sheetViews>
    <sheetView showGridLines="0" topLeftCell="A16" zoomScale="80" zoomScaleNormal="80" workbookViewId="0">
      <selection activeCell="B4" sqref="B4"/>
    </sheetView>
  </sheetViews>
  <sheetFormatPr defaultColWidth="33.453125" defaultRowHeight="14.5" x14ac:dyDescent="0.35"/>
  <cols>
    <col min="1" max="1" width="2" customWidth="1"/>
    <col min="2" max="2" width="5.1796875" bestFit="1" customWidth="1"/>
    <col min="3" max="3" width="34.1796875" style="57" customWidth="1"/>
    <col min="4" max="4" width="52.453125" style="61" customWidth="1"/>
    <col min="5" max="5" width="20.81640625" customWidth="1"/>
    <col min="6" max="6" width="19.453125" customWidth="1"/>
    <col min="7" max="7" width="14.81640625" style="1" customWidth="1"/>
    <col min="8" max="8" width="53.81640625" customWidth="1"/>
    <col min="11" max="11" width="4.81640625" customWidth="1"/>
  </cols>
  <sheetData>
    <row r="1" spans="2:11" ht="187.5" customHeight="1" x14ac:dyDescent="0.35"/>
    <row r="2" spans="2:11" x14ac:dyDescent="0.35">
      <c r="B2" s="2" t="s">
        <v>0</v>
      </c>
      <c r="C2" s="62" t="s">
        <v>1</v>
      </c>
      <c r="D2" s="62" t="s">
        <v>2</v>
      </c>
      <c r="E2" s="2" t="s">
        <v>3</v>
      </c>
      <c r="F2" s="2" t="s">
        <v>4</v>
      </c>
      <c r="G2" s="2" t="s">
        <v>5</v>
      </c>
      <c r="H2" s="4" t="s">
        <v>6</v>
      </c>
      <c r="K2" s="5"/>
    </row>
    <row r="3" spans="2:11" x14ac:dyDescent="0.35">
      <c r="B3" s="6">
        <v>1</v>
      </c>
      <c r="C3" s="7" t="s">
        <v>7</v>
      </c>
      <c r="D3" s="8"/>
      <c r="E3" s="8"/>
      <c r="F3" s="8"/>
      <c r="G3" s="8"/>
      <c r="H3" s="9"/>
      <c r="K3" s="10"/>
    </row>
    <row r="4" spans="2:11" ht="93" customHeight="1" x14ac:dyDescent="0.35">
      <c r="B4" s="11" t="s">
        <v>99</v>
      </c>
      <c r="C4" s="59" t="s">
        <v>288</v>
      </c>
      <c r="D4" s="59" t="s">
        <v>289</v>
      </c>
      <c r="E4" s="11" t="s">
        <v>64</v>
      </c>
      <c r="F4" s="11" t="s">
        <v>17</v>
      </c>
      <c r="G4" s="16" t="s">
        <v>12</v>
      </c>
      <c r="H4" s="59" t="s">
        <v>290</v>
      </c>
      <c r="K4" s="10" t="s">
        <v>291</v>
      </c>
    </row>
    <row r="5" spans="2:11" ht="56.4" customHeight="1" x14ac:dyDescent="0.35">
      <c r="B5" s="78" t="s">
        <v>14</v>
      </c>
      <c r="C5" s="59" t="s">
        <v>292</v>
      </c>
      <c r="D5" s="59" t="s">
        <v>293</v>
      </c>
      <c r="E5" s="11" t="s">
        <v>25</v>
      </c>
      <c r="F5" s="11" t="s">
        <v>17</v>
      </c>
      <c r="G5" s="16" t="s">
        <v>12</v>
      </c>
      <c r="H5" s="59" t="s">
        <v>294</v>
      </c>
      <c r="K5" s="10"/>
    </row>
    <row r="6" spans="2:11" ht="38.25" customHeight="1" x14ac:dyDescent="0.35">
      <c r="B6" s="11" t="s">
        <v>106</v>
      </c>
      <c r="C6" s="59" t="s">
        <v>295</v>
      </c>
      <c r="D6" s="59" t="s">
        <v>296</v>
      </c>
      <c r="E6" s="11" t="s">
        <v>25</v>
      </c>
      <c r="F6" s="11" t="s">
        <v>26</v>
      </c>
      <c r="G6" s="16" t="s">
        <v>12</v>
      </c>
      <c r="H6" s="59" t="s">
        <v>297</v>
      </c>
      <c r="K6" s="10" t="s">
        <v>298</v>
      </c>
    </row>
    <row r="7" spans="2:11" ht="45" customHeight="1" x14ac:dyDescent="0.35">
      <c r="B7" s="11" t="s">
        <v>22</v>
      </c>
      <c r="C7" s="59" t="s">
        <v>299</v>
      </c>
      <c r="D7" s="59" t="s">
        <v>300</v>
      </c>
      <c r="E7" s="11" t="s">
        <v>10</v>
      </c>
      <c r="F7" s="11" t="s">
        <v>26</v>
      </c>
      <c r="G7" s="16" t="s">
        <v>12</v>
      </c>
      <c r="H7" s="59" t="s">
        <v>301</v>
      </c>
      <c r="K7" s="10" t="s">
        <v>291</v>
      </c>
    </row>
    <row r="8" spans="2:11" ht="72" customHeight="1" x14ac:dyDescent="0.35">
      <c r="B8" s="11" t="s">
        <v>113</v>
      </c>
      <c r="C8" s="18" t="s">
        <v>302</v>
      </c>
      <c r="D8" s="13" t="s">
        <v>303</v>
      </c>
      <c r="E8" s="11" t="s">
        <v>25</v>
      </c>
      <c r="F8" s="11" t="s">
        <v>26</v>
      </c>
      <c r="G8" s="16" t="s">
        <v>150</v>
      </c>
      <c r="H8" s="59" t="s">
        <v>304</v>
      </c>
      <c r="K8" s="10" t="str">
        <f>IFERROR(VLOOKUP(CONCATENATE(E8,F8),[7]Ratings!$H$3:$I$27,2,FALSE),)</f>
        <v>Yellow</v>
      </c>
    </row>
    <row r="9" spans="2:11" x14ac:dyDescent="0.35">
      <c r="B9" s="6">
        <v>2</v>
      </c>
      <c r="C9" s="7" t="s">
        <v>29</v>
      </c>
      <c r="D9" s="8"/>
      <c r="E9" s="8"/>
      <c r="F9" s="8"/>
      <c r="G9" s="8"/>
      <c r="H9" s="9"/>
      <c r="K9" s="10">
        <v>0</v>
      </c>
    </row>
    <row r="10" spans="2:11" ht="47.25" customHeight="1" x14ac:dyDescent="0.35">
      <c r="B10" s="11" t="s">
        <v>120</v>
      </c>
      <c r="C10" s="59" t="s">
        <v>305</v>
      </c>
      <c r="D10" s="59" t="s">
        <v>306</v>
      </c>
      <c r="E10" s="11" t="s">
        <v>25</v>
      </c>
      <c r="F10" s="11" t="s">
        <v>17</v>
      </c>
      <c r="G10" s="16" t="s">
        <v>12</v>
      </c>
      <c r="H10" s="59" t="s">
        <v>307</v>
      </c>
      <c r="K10" s="10" t="s">
        <v>291</v>
      </c>
    </row>
    <row r="11" spans="2:11" ht="47.25" customHeight="1" x14ac:dyDescent="0.35">
      <c r="B11" s="78" t="s">
        <v>123</v>
      </c>
      <c r="C11" s="59" t="s">
        <v>308</v>
      </c>
      <c r="D11" s="59" t="s">
        <v>309</v>
      </c>
      <c r="E11" s="11" t="s">
        <v>25</v>
      </c>
      <c r="F11" s="11" t="s">
        <v>26</v>
      </c>
      <c r="G11" s="16" t="s">
        <v>12</v>
      </c>
      <c r="H11" s="59" t="s">
        <v>310</v>
      </c>
      <c r="K11" s="10"/>
    </row>
    <row r="12" spans="2:11" ht="52" x14ac:dyDescent="0.35">
      <c r="B12" s="11" t="s">
        <v>126</v>
      </c>
      <c r="C12" s="59" t="s">
        <v>311</v>
      </c>
      <c r="D12" s="59" t="s">
        <v>312</v>
      </c>
      <c r="E12" s="11" t="s">
        <v>25</v>
      </c>
      <c r="F12" s="11" t="s">
        <v>26</v>
      </c>
      <c r="G12" s="16" t="s">
        <v>12</v>
      </c>
      <c r="H12" s="59" t="s">
        <v>313</v>
      </c>
      <c r="K12" s="10" t="s">
        <v>298</v>
      </c>
    </row>
    <row r="13" spans="2:11" ht="39" customHeight="1" x14ac:dyDescent="0.35">
      <c r="B13" s="11" t="s">
        <v>130</v>
      </c>
      <c r="C13" s="59" t="s">
        <v>314</v>
      </c>
      <c r="D13" s="59" t="s">
        <v>314</v>
      </c>
      <c r="E13" s="11" t="s">
        <v>64</v>
      </c>
      <c r="F13" s="11" t="s">
        <v>26</v>
      </c>
      <c r="G13" s="16" t="s">
        <v>12</v>
      </c>
      <c r="H13" s="59" t="s">
        <v>315</v>
      </c>
      <c r="K13" s="10" t="s">
        <v>291</v>
      </c>
    </row>
    <row r="14" spans="2:11" ht="14.4" customHeight="1" x14ac:dyDescent="0.35">
      <c r="B14" s="6">
        <v>3</v>
      </c>
      <c r="C14" s="7" t="s">
        <v>36</v>
      </c>
      <c r="D14" s="8"/>
      <c r="E14" s="8"/>
      <c r="F14" s="8"/>
      <c r="G14" s="8"/>
      <c r="H14" s="9"/>
      <c r="K14" s="10">
        <v>0</v>
      </c>
    </row>
    <row r="15" spans="2:11" ht="105.75" customHeight="1" x14ac:dyDescent="0.35">
      <c r="B15" s="11" t="s">
        <v>134</v>
      </c>
      <c r="C15" s="59" t="s">
        <v>316</v>
      </c>
      <c r="D15" s="59" t="s">
        <v>317</v>
      </c>
      <c r="E15" s="11" t="s">
        <v>25</v>
      </c>
      <c r="F15" s="11" t="s">
        <v>26</v>
      </c>
      <c r="G15" s="16" t="s">
        <v>12</v>
      </c>
      <c r="H15" s="13" t="s">
        <v>318</v>
      </c>
      <c r="K15" s="10" t="s">
        <v>291</v>
      </c>
    </row>
    <row r="16" spans="2:11" ht="44.25" customHeight="1" x14ac:dyDescent="0.35">
      <c r="B16" s="11" t="s">
        <v>40</v>
      </c>
      <c r="C16" s="59" t="s">
        <v>319</v>
      </c>
      <c r="D16" s="59" t="s">
        <v>320</v>
      </c>
      <c r="E16" s="11" t="s">
        <v>25</v>
      </c>
      <c r="F16" s="11" t="s">
        <v>26</v>
      </c>
      <c r="G16" s="16" t="s">
        <v>12</v>
      </c>
      <c r="H16" s="13" t="s">
        <v>321</v>
      </c>
      <c r="K16" s="10" t="s">
        <v>291</v>
      </c>
    </row>
    <row r="17" spans="2:11" ht="31.5" customHeight="1" x14ac:dyDescent="0.35">
      <c r="B17" s="11" t="s">
        <v>46</v>
      </c>
      <c r="C17" s="59" t="s">
        <v>322</v>
      </c>
      <c r="D17" s="59" t="s">
        <v>323</v>
      </c>
      <c r="E17" s="11" t="s">
        <v>25</v>
      </c>
      <c r="F17" s="11" t="s">
        <v>324</v>
      </c>
      <c r="G17" s="16" t="s">
        <v>12</v>
      </c>
      <c r="H17" s="13" t="s">
        <v>325</v>
      </c>
      <c r="K17" s="10" t="s">
        <v>298</v>
      </c>
    </row>
    <row r="18" spans="2:11" ht="30" customHeight="1" x14ac:dyDescent="0.35">
      <c r="B18" s="11" t="s">
        <v>50</v>
      </c>
      <c r="C18" s="59" t="s">
        <v>47</v>
      </c>
      <c r="D18" s="59" t="s">
        <v>326</v>
      </c>
      <c r="E18" s="11" t="s">
        <v>64</v>
      </c>
      <c r="F18" s="11" t="s">
        <v>26</v>
      </c>
      <c r="G18" s="16" t="s">
        <v>12</v>
      </c>
      <c r="H18" s="13" t="s">
        <v>327</v>
      </c>
      <c r="K18" s="10" t="s">
        <v>291</v>
      </c>
    </row>
    <row r="19" spans="2:11" ht="52" x14ac:dyDescent="0.35">
      <c r="B19" s="11" t="s">
        <v>328</v>
      </c>
      <c r="C19" s="59" t="s">
        <v>51</v>
      </c>
      <c r="D19" s="59" t="s">
        <v>329</v>
      </c>
      <c r="E19" s="11" t="s">
        <v>64</v>
      </c>
      <c r="F19" s="11" t="s">
        <v>26</v>
      </c>
      <c r="G19" s="16" t="s">
        <v>12</v>
      </c>
      <c r="H19" s="13" t="s">
        <v>330</v>
      </c>
      <c r="K19" s="10" t="s">
        <v>291</v>
      </c>
    </row>
    <row r="20" spans="2:11" ht="14.4" customHeight="1" x14ac:dyDescent="0.35">
      <c r="B20" s="6">
        <v>4</v>
      </c>
      <c r="C20" s="7" t="s">
        <v>54</v>
      </c>
      <c r="D20" s="8"/>
      <c r="E20" s="8"/>
      <c r="F20" s="8"/>
      <c r="G20" s="8"/>
      <c r="H20" s="9"/>
      <c r="K20" s="10">
        <v>0</v>
      </c>
    </row>
    <row r="21" spans="2:11" ht="64.5" customHeight="1" x14ac:dyDescent="0.35">
      <c r="B21" s="11" t="s">
        <v>143</v>
      </c>
      <c r="C21" s="59" t="s">
        <v>331</v>
      </c>
      <c r="D21" s="59" t="s">
        <v>332</v>
      </c>
      <c r="E21" s="11" t="s">
        <v>43</v>
      </c>
      <c r="F21" s="11" t="s">
        <v>333</v>
      </c>
      <c r="G21" s="16" t="s">
        <v>12</v>
      </c>
      <c r="H21" s="13" t="s">
        <v>334</v>
      </c>
      <c r="K21" s="10" t="s">
        <v>298</v>
      </c>
    </row>
    <row r="22" spans="2:11" ht="39" x14ac:dyDescent="0.35">
      <c r="B22" s="11" t="s">
        <v>58</v>
      </c>
      <c r="C22" s="59" t="s">
        <v>335</v>
      </c>
      <c r="D22" s="59" t="s">
        <v>336</v>
      </c>
      <c r="E22" s="11" t="s">
        <v>25</v>
      </c>
      <c r="F22" s="11" t="s">
        <v>26</v>
      </c>
      <c r="G22" s="16" t="s">
        <v>12</v>
      </c>
      <c r="H22" s="13" t="s">
        <v>337</v>
      </c>
      <c r="K22" s="10" t="s">
        <v>298</v>
      </c>
    </row>
  </sheetData>
  <mergeCells count="4">
    <mergeCell ref="C3:H3"/>
    <mergeCell ref="C9:H9"/>
    <mergeCell ref="C14:H14"/>
    <mergeCell ref="C20:H20"/>
  </mergeCells>
  <conditionalFormatting sqref="B1:B1048576">
    <cfRule type="expression" dxfId="11" priority="1">
      <formula>K1="Red"</formula>
    </cfRule>
    <cfRule type="expression" dxfId="9" priority="2">
      <formula>K1="Orange"</formula>
    </cfRule>
    <cfRule type="expression" dxfId="8" priority="3">
      <formula>K1="Yellow"</formula>
    </cfRule>
    <cfRule type="expression" dxfId="10" priority="4">
      <formula>K1="Green"</formula>
    </cfRule>
  </conditionalFormatting>
  <pageMargins left="0.7" right="0.7" top="0.75" bottom="0.75" header="0.3" footer="0.3"/>
  <pageSetup paperSize="9"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7E52F-4591-47AD-8C6B-0FA53718E66A}">
  <dimension ref="B1:J23"/>
  <sheetViews>
    <sheetView showGridLines="0" zoomScale="80" zoomScaleNormal="80" workbookViewId="0">
      <pane xSplit="1" ySplit="2" topLeftCell="B12" activePane="bottomRight" state="frozen"/>
      <selection pane="topRight" activeCell="B1" sqref="B1"/>
      <selection pane="bottomLeft" activeCell="A3" sqref="A3"/>
      <selection pane="bottomRight" activeCell="H14" sqref="H14:H15"/>
    </sheetView>
  </sheetViews>
  <sheetFormatPr defaultColWidth="33.453125" defaultRowHeight="14.5" x14ac:dyDescent="0.35"/>
  <cols>
    <col min="1" max="1" width="2" customWidth="1"/>
    <col min="2" max="2" width="5.1796875" bestFit="1" customWidth="1"/>
    <col min="3" max="3" width="32.54296875" bestFit="1" customWidth="1"/>
    <col min="4" max="4" width="54.453125" customWidth="1"/>
    <col min="5" max="6" width="21.81640625" customWidth="1"/>
    <col min="7" max="7" width="56.453125" customWidth="1"/>
    <col min="10" max="10" width="4.81640625" customWidth="1"/>
  </cols>
  <sheetData>
    <row r="1" spans="2:10" ht="142.5" customHeight="1" x14ac:dyDescent="0.35"/>
    <row r="2" spans="2:10" ht="26.25" customHeight="1" x14ac:dyDescent="0.35">
      <c r="B2" s="2" t="s">
        <v>0</v>
      </c>
      <c r="C2" s="3" t="s">
        <v>1</v>
      </c>
      <c r="D2" s="2" t="s">
        <v>6</v>
      </c>
      <c r="E2" s="2" t="s">
        <v>3</v>
      </c>
      <c r="F2" s="2" t="s">
        <v>338</v>
      </c>
      <c r="G2" s="79" t="s">
        <v>339</v>
      </c>
      <c r="H2" s="80" t="s">
        <v>340</v>
      </c>
      <c r="J2" s="5"/>
    </row>
    <row r="3" spans="2:10" x14ac:dyDescent="0.35">
      <c r="B3" s="6">
        <v>1</v>
      </c>
      <c r="C3" s="7" t="s">
        <v>7</v>
      </c>
      <c r="D3" s="8"/>
      <c r="E3" s="8"/>
      <c r="F3" s="8"/>
      <c r="G3" s="8"/>
      <c r="H3" s="81"/>
      <c r="J3" s="10"/>
    </row>
    <row r="4" spans="2:10" ht="117" x14ac:dyDescent="0.35">
      <c r="B4" s="11" t="str">
        <f>$B$3&amp;"."&amp;[8]Ratings!B20</f>
        <v>1.1</v>
      </c>
      <c r="C4" s="12" t="s">
        <v>341</v>
      </c>
      <c r="D4" s="13" t="s">
        <v>342</v>
      </c>
      <c r="E4" s="11" t="s">
        <v>10</v>
      </c>
      <c r="F4" s="11" t="s">
        <v>17</v>
      </c>
      <c r="G4" s="82" t="s">
        <v>343</v>
      </c>
      <c r="H4" s="83" t="s">
        <v>344</v>
      </c>
      <c r="J4" s="10" t="str">
        <f>IFERROR(VLOOKUP(CONCATENATE(E4,F4),[8]Ratings!$H$3:$I$27,2,FALSE),)</f>
        <v>Red</v>
      </c>
    </row>
    <row r="5" spans="2:10" ht="87" x14ac:dyDescent="0.35">
      <c r="B5" s="84">
        <v>1.2</v>
      </c>
      <c r="C5" s="12" t="s">
        <v>345</v>
      </c>
      <c r="D5" s="13" t="s">
        <v>346</v>
      </c>
      <c r="E5" s="11" t="s">
        <v>64</v>
      </c>
      <c r="F5" s="11" t="s">
        <v>17</v>
      </c>
      <c r="G5" s="82" t="s">
        <v>347</v>
      </c>
      <c r="H5" s="85" t="s">
        <v>348</v>
      </c>
      <c r="J5" s="10"/>
    </row>
    <row r="6" spans="2:10" ht="117" customHeight="1" x14ac:dyDescent="0.35">
      <c r="B6" s="11" t="str">
        <f>$B$3&amp;"."&amp;[8]Ratings!B22</f>
        <v>1.3</v>
      </c>
      <c r="C6" s="12" t="s">
        <v>349</v>
      </c>
      <c r="D6" s="13" t="s">
        <v>350</v>
      </c>
      <c r="E6" s="11" t="s">
        <v>10</v>
      </c>
      <c r="F6" s="11" t="s">
        <v>17</v>
      </c>
      <c r="G6" s="82" t="s">
        <v>351</v>
      </c>
      <c r="H6" s="85" t="s">
        <v>352</v>
      </c>
      <c r="J6" s="10" t="str">
        <f>IFERROR(VLOOKUP(CONCATENATE(E6,F6),[8]Ratings!$H$3:$I$27,2,FALSE),)</f>
        <v>Red</v>
      </c>
    </row>
    <row r="7" spans="2:10" ht="39" x14ac:dyDescent="0.35">
      <c r="B7" s="11">
        <v>1.4</v>
      </c>
      <c r="C7" s="12" t="s">
        <v>353</v>
      </c>
      <c r="D7" s="13" t="s">
        <v>354</v>
      </c>
      <c r="E7" s="11" t="s">
        <v>64</v>
      </c>
      <c r="F7" s="11" t="s">
        <v>17</v>
      </c>
      <c r="G7" s="82" t="s">
        <v>355</v>
      </c>
      <c r="H7" s="86" t="s">
        <v>356</v>
      </c>
      <c r="J7" s="10"/>
    </row>
    <row r="8" spans="2:10" ht="15" customHeight="1" x14ac:dyDescent="0.35">
      <c r="B8" s="6">
        <v>2</v>
      </c>
      <c r="C8" s="7" t="s">
        <v>357</v>
      </c>
      <c r="D8" s="8"/>
      <c r="E8" s="8"/>
      <c r="F8" s="8"/>
      <c r="G8" s="8"/>
      <c r="H8" s="81"/>
      <c r="J8" s="10">
        <f>IFERROR(VLOOKUP(CONCATENATE(E8,F8),[8]Ratings!$H$3:$I$27,2,FALSE),)</f>
        <v>0</v>
      </c>
    </row>
    <row r="9" spans="2:10" s="88" customFormat="1" ht="102" customHeight="1" x14ac:dyDescent="0.35">
      <c r="B9" s="11">
        <v>2.1</v>
      </c>
      <c r="C9" s="87" t="s">
        <v>358</v>
      </c>
      <c r="D9" s="13" t="s">
        <v>359</v>
      </c>
      <c r="E9" s="11" t="s">
        <v>10</v>
      </c>
      <c r="F9" s="11" t="s">
        <v>17</v>
      </c>
      <c r="G9" s="82" t="s">
        <v>360</v>
      </c>
      <c r="H9" s="85" t="s">
        <v>361</v>
      </c>
      <c r="J9" s="89" t="str">
        <f>IFERROR(VLOOKUP(CONCATENATE(E9,F9),[8]Ratings!$H$3:$I$27,2,FALSE),)</f>
        <v>Red</v>
      </c>
    </row>
    <row r="10" spans="2:10" x14ac:dyDescent="0.35">
      <c r="B10" s="90"/>
      <c r="C10" s="87"/>
      <c r="D10" s="91"/>
      <c r="E10" s="92"/>
      <c r="F10" s="92"/>
      <c r="G10" s="91"/>
      <c r="H10" s="73"/>
      <c r="J10" s="10"/>
    </row>
    <row r="11" spans="2:10" ht="15" customHeight="1" x14ac:dyDescent="0.35">
      <c r="B11" s="6">
        <v>3</v>
      </c>
      <c r="C11" s="7" t="s">
        <v>54</v>
      </c>
      <c r="D11" s="8"/>
      <c r="E11" s="8"/>
      <c r="F11" s="8"/>
      <c r="G11" s="8"/>
      <c r="H11" s="81"/>
      <c r="J11" s="10">
        <f>IFERROR(VLOOKUP(CONCATENATE(E11,F11),[8]Ratings!$H$3:$I$27,2,FALSE),)</f>
        <v>0</v>
      </c>
    </row>
    <row r="12" spans="2:10" ht="130.5" x14ac:dyDescent="0.35">
      <c r="B12" s="11">
        <v>3.1</v>
      </c>
      <c r="C12" s="12" t="s">
        <v>362</v>
      </c>
      <c r="D12" s="13" t="s">
        <v>363</v>
      </c>
      <c r="E12" s="11" t="s">
        <v>64</v>
      </c>
      <c r="F12" s="11" t="s">
        <v>26</v>
      </c>
      <c r="G12" s="82" t="s">
        <v>364</v>
      </c>
      <c r="H12" s="85" t="s">
        <v>365</v>
      </c>
      <c r="J12" s="10" t="str">
        <f>IFERROR(VLOOKUP(CONCATENATE(E12,F12),[8]Ratings!$H$3:$I$27,2,FALSE),)</f>
        <v>Orange</v>
      </c>
    </row>
    <row r="13" spans="2:10" ht="91" x14ac:dyDescent="0.35">
      <c r="B13" s="11">
        <v>3.2</v>
      </c>
      <c r="C13" s="12" t="s">
        <v>366</v>
      </c>
      <c r="D13" s="13" t="s">
        <v>367</v>
      </c>
      <c r="E13" s="11" t="s">
        <v>64</v>
      </c>
      <c r="F13" s="11" t="s">
        <v>26</v>
      </c>
      <c r="G13" s="82" t="s">
        <v>368</v>
      </c>
      <c r="H13" s="73" t="s">
        <v>369</v>
      </c>
      <c r="J13" s="10" t="str">
        <f>IFERROR(VLOOKUP(CONCATENATE(E13,F13),[8]Ratings!$H$3:$I$27,2,FALSE),)</f>
        <v>Orange</v>
      </c>
    </row>
    <row r="14" spans="2:10" x14ac:dyDescent="0.35">
      <c r="C14" s="12" t="s">
        <v>47</v>
      </c>
      <c r="D14" s="11"/>
      <c r="E14" s="11"/>
      <c r="F14" s="16"/>
      <c r="G14" s="13"/>
      <c r="H14" s="93" t="s">
        <v>370</v>
      </c>
    </row>
    <row r="15" spans="2:10" x14ac:dyDescent="0.35">
      <c r="C15" s="12" t="s">
        <v>51</v>
      </c>
      <c r="D15" s="11"/>
      <c r="E15" s="11"/>
      <c r="F15" s="16"/>
      <c r="G15" s="13"/>
      <c r="H15" s="94"/>
    </row>
    <row r="16" spans="2:10" x14ac:dyDescent="0.35">
      <c r="C16" s="95"/>
      <c r="D16" s="95"/>
      <c r="E16" s="95"/>
      <c r="F16" s="95"/>
      <c r="G16" s="95"/>
    </row>
    <row r="17" spans="3:7" x14ac:dyDescent="0.35">
      <c r="C17" s="95"/>
      <c r="D17" s="95"/>
      <c r="E17" s="95"/>
      <c r="F17" s="95"/>
      <c r="G17" s="95"/>
    </row>
    <row r="18" spans="3:7" x14ac:dyDescent="0.35">
      <c r="C18" s="95"/>
      <c r="D18" s="95"/>
      <c r="E18" s="95"/>
      <c r="F18" s="95"/>
      <c r="G18" s="95"/>
    </row>
    <row r="19" spans="3:7" x14ac:dyDescent="0.35">
      <c r="C19" s="95"/>
      <c r="D19" s="95"/>
      <c r="E19" s="95"/>
      <c r="F19" s="95"/>
      <c r="G19" s="95"/>
    </row>
    <row r="20" spans="3:7" x14ac:dyDescent="0.35">
      <c r="C20" s="95"/>
      <c r="D20" s="95"/>
      <c r="E20" s="95"/>
      <c r="F20" s="95"/>
      <c r="G20" s="95"/>
    </row>
    <row r="21" spans="3:7" x14ac:dyDescent="0.35">
      <c r="C21" s="95"/>
      <c r="D21" s="95"/>
      <c r="E21" s="95"/>
      <c r="F21" s="95"/>
      <c r="G21" s="95"/>
    </row>
    <row r="22" spans="3:7" x14ac:dyDescent="0.35">
      <c r="C22" s="95"/>
      <c r="D22" s="95"/>
      <c r="E22" s="95"/>
      <c r="F22" s="95"/>
      <c r="G22" s="95"/>
    </row>
    <row r="23" spans="3:7" x14ac:dyDescent="0.35">
      <c r="C23" s="95"/>
      <c r="D23" s="95"/>
      <c r="E23" s="95"/>
      <c r="F23" s="95"/>
      <c r="G23" s="95"/>
    </row>
  </sheetData>
  <mergeCells count="4">
    <mergeCell ref="C3:G3"/>
    <mergeCell ref="C8:G8"/>
    <mergeCell ref="C11:G11"/>
    <mergeCell ref="H14:H15"/>
  </mergeCells>
  <conditionalFormatting sqref="B1:B13 B16:B1048576">
    <cfRule type="expression" dxfId="60" priority="1">
      <formula>J1="Red"</formula>
    </cfRule>
    <cfRule type="expression" dxfId="59" priority="2">
      <formula>J1="Orange"</formula>
    </cfRule>
    <cfRule type="expression" dxfId="58" priority="3">
      <formula>J1="Yellow"</formula>
    </cfRule>
    <cfRule type="expression" dxfId="57" priority="4">
      <formula>J1="Green"</formula>
    </cfRule>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ce0ca84-8b2a-4181-bf67-340254fafee5" xsi:nil="true"/>
    <lcf76f155ced4ddcb4097134ff3c332f xmlns="71bbbc2d-6cad-4bae-a9b6-f7a9cc8f121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07978EC024D7B4F94E32C826E2259A6" ma:contentTypeVersion="12" ma:contentTypeDescription="Create a new document." ma:contentTypeScope="" ma:versionID="b9a740f3a5abfb08293ee90b2777ec7a">
  <xsd:schema xmlns:xsd="http://www.w3.org/2001/XMLSchema" xmlns:xs="http://www.w3.org/2001/XMLSchema" xmlns:p="http://schemas.microsoft.com/office/2006/metadata/properties" xmlns:ns2="71bbbc2d-6cad-4bae-a9b6-f7a9cc8f121c" xmlns:ns3="2ce0ca84-8b2a-4181-bf67-340254fafee5" targetNamespace="http://schemas.microsoft.com/office/2006/metadata/properties" ma:root="true" ma:fieldsID="d8f914d966eaf7f5ea8f57646941b957" ns2:_="" ns3:_="">
    <xsd:import namespace="71bbbc2d-6cad-4bae-a9b6-f7a9cc8f121c"/>
    <xsd:import namespace="2ce0ca84-8b2a-4181-bf67-340254fafee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bbbc2d-6cad-4bae-a9b6-f7a9cc8f12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8b044b7-0085-4a7e-81e3-b64056e7991a"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ce0ca84-8b2a-4181-bf67-340254fafee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d7fc4e0-6085-425f-8fb6-e669b9eba4b1}" ma:internalName="TaxCatchAll" ma:showField="CatchAllData" ma:web="2ce0ca84-8b2a-4181-bf67-340254fafe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EE418A-CF96-4930-BD06-02904DEB174B}">
  <ds:schemaRefs>
    <ds:schemaRef ds:uri="2ce0ca84-8b2a-4181-bf67-340254fafee5"/>
    <ds:schemaRef ds:uri="http://purl.org/dc/terms/"/>
    <ds:schemaRef ds:uri="http://schemas.microsoft.com/office/2006/documentManagement/types"/>
    <ds:schemaRef ds:uri="71bbbc2d-6cad-4bae-a9b6-f7a9cc8f121c"/>
    <ds:schemaRef ds:uri="http://purl.org/dc/elements/1.1/"/>
    <ds:schemaRef ds:uri="http://www.w3.org/XML/1998/namespace"/>
    <ds:schemaRef ds:uri="http://schemas.openxmlformats.org/package/2006/metadata/core-properties"/>
    <ds:schemaRef ds:uri="http://purl.org/dc/dcmitype/"/>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C05E190F-986F-4F2E-B05C-490C03C198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bbbc2d-6cad-4bae-a9b6-f7a9cc8f121c"/>
    <ds:schemaRef ds:uri="2ce0ca84-8b2a-4181-bf67-340254fafe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13F9125-7C13-4C1A-8F0F-E12BFEA853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Overall</vt:lpstr>
      <vt:lpstr>Mali</vt:lpstr>
      <vt:lpstr>Burkina Faso</vt:lpstr>
      <vt:lpstr>Niger</vt:lpstr>
      <vt:lpstr>Senegal</vt:lpstr>
      <vt:lpstr>Tunisia</vt:lpstr>
      <vt:lpstr>Jordan</vt:lpstr>
      <vt:lpstr>Iraq</vt:lpstr>
      <vt:lpstr>Uganda</vt:lpstr>
      <vt:lpstr>Kenya</vt:lpstr>
      <vt:lpstr>Ethiopia</vt:lpstr>
      <vt:lpstr>Mozambique</vt:lpstr>
      <vt:lpstr>Guatemala</vt:lpstr>
      <vt:lpstr>Colombia</vt:lpstr>
      <vt:lpstr>Myanmar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Stefany Vizcarra</cp:lastModifiedBy>
  <cp:revision/>
  <dcterms:created xsi:type="dcterms:W3CDTF">2024-12-06T13:31:46Z</dcterms:created>
  <dcterms:modified xsi:type="dcterms:W3CDTF">2024-12-06T14:04:39Z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0x010100407978EC024D7B4F94E32C826E2259A6</vt:lpwstr>
  </property>
  <property fmtid="{D5CDD505-2E9C-101B-9397-08002B2CF9AE}" pid="3" name="MediaServiceImageTags">
    <vt:lpwstr/>
  </property>
</Properties>
</file>