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nimddenhaag-my.sharepoint.com/personal/antoinebrasset_nimd_org/Documents/Desktop/PoD Annual Plan 2025/"/>
    </mc:Choice>
  </mc:AlternateContent>
  <xr:revisionPtr revIDLastSave="637" documentId="13_ncr:1_{2EB65EF0-B010-42B9-8C6E-7C27681BB68A}" xr6:coauthVersionLast="47" xr6:coauthVersionMax="47" xr10:uidLastSave="{0B9DDA24-36C5-4981-A7E9-D0B18696DB8A}"/>
  <bookViews>
    <workbookView xWindow="20" yWindow="20" windowWidth="19180" windowHeight="10060" xr2:uid="{00000000-000D-0000-FFFF-FFFF00000000}"/>
  </bookViews>
  <sheets>
    <sheet name="Total Budget" sheetId="46" r:id="rId1"/>
  </sheets>
  <definedNames>
    <definedName name="page3" localSheetId="0">'Total Budget'!#REF!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46" l="1"/>
  <c r="D40" i="46"/>
  <c r="D46" i="46"/>
  <c r="D54" i="46"/>
  <c r="C46" i="46"/>
  <c r="C40" i="46"/>
  <c r="C30" i="46"/>
  <c r="C54" i="46"/>
  <c r="C37" i="46"/>
  <c r="E36" i="46"/>
  <c r="E42" i="46"/>
  <c r="E51" i="46"/>
  <c r="E29" i="46"/>
  <c r="E33" i="46"/>
  <c r="E38" i="46"/>
  <c r="E43" i="46"/>
  <c r="E52" i="46"/>
  <c r="E27" i="46"/>
  <c r="E34" i="46"/>
  <c r="E39" i="46"/>
  <c r="E44" i="46"/>
  <c r="E53" i="46"/>
  <c r="E28" i="46"/>
  <c r="E41" i="46"/>
  <c r="E45" i="46"/>
  <c r="C47" i="46" l="1"/>
  <c r="E54" i="46"/>
  <c r="E46" i="46"/>
  <c r="E40" i="46"/>
  <c r="E30" i="46"/>
  <c r="C48" i="46" l="1"/>
  <c r="C55" i="46" s="1"/>
  <c r="C57" i="46" s="1"/>
  <c r="O30" i="46" l="1"/>
  <c r="Q37" i="46"/>
  <c r="Y54" i="46"/>
  <c r="R54" i="46"/>
  <c r="Z54" i="46"/>
  <c r="Q54" i="46"/>
  <c r="S54" i="46"/>
  <c r="L54" i="46"/>
  <c r="T54" i="46"/>
  <c r="M54" i="46"/>
  <c r="U54" i="46"/>
  <c r="N54" i="46"/>
  <c r="V54" i="46"/>
  <c r="W54" i="46"/>
  <c r="P54" i="46"/>
  <c r="X54" i="46"/>
  <c r="U30" i="46"/>
  <c r="N30" i="46"/>
  <c r="P30" i="46"/>
  <c r="L30" i="46"/>
  <c r="W30" i="46"/>
  <c r="Y30" i="46"/>
  <c r="R30" i="46"/>
  <c r="Z30" i="46"/>
  <c r="M30" i="46"/>
  <c r="V30" i="46"/>
  <c r="X30" i="46"/>
  <c r="Q30" i="46"/>
  <c r="S30" i="46"/>
  <c r="W46" i="46"/>
  <c r="P46" i="46"/>
  <c r="O46" i="46"/>
  <c r="X46" i="46"/>
  <c r="Q46" i="46"/>
  <c r="Y46" i="46"/>
  <c r="R46" i="46"/>
  <c r="Z46" i="46"/>
  <c r="S46" i="46"/>
  <c r="L46" i="46"/>
  <c r="T46" i="46"/>
  <c r="M46" i="46"/>
  <c r="U46" i="46"/>
  <c r="N46" i="46"/>
  <c r="V46" i="46"/>
  <c r="L40" i="46"/>
  <c r="M40" i="46"/>
  <c r="U40" i="46"/>
  <c r="R40" i="46"/>
  <c r="V40" i="46"/>
  <c r="N40" i="46"/>
  <c r="O40" i="46"/>
  <c r="W40" i="46"/>
  <c r="Z40" i="46"/>
  <c r="P40" i="46"/>
  <c r="X40" i="46"/>
  <c r="S40" i="46"/>
  <c r="T40" i="46"/>
  <c r="Q40" i="46"/>
  <c r="Y40" i="46"/>
  <c r="G30" i="46"/>
  <c r="G40" i="46"/>
  <c r="I30" i="46"/>
  <c r="J30" i="46"/>
  <c r="G46" i="46"/>
  <c r="G54" i="46"/>
  <c r="H30" i="46"/>
  <c r="K39" i="46"/>
  <c r="H54" i="46"/>
  <c r="I54" i="46"/>
  <c r="J54" i="46"/>
  <c r="H46" i="46"/>
  <c r="I46" i="46"/>
  <c r="J46" i="46"/>
  <c r="I40" i="46"/>
  <c r="J40" i="46"/>
  <c r="K36" i="46"/>
  <c r="AA36" i="46"/>
  <c r="K52" i="46"/>
  <c r="K53" i="46"/>
  <c r="K45" i="46"/>
  <c r="AA53" i="46"/>
  <c r="AA41" i="46"/>
  <c r="AA45" i="46"/>
  <c r="AA52" i="46"/>
  <c r="AA29" i="46"/>
  <c r="AA34" i="46"/>
  <c r="AA39" i="46"/>
  <c r="AA33" i="46"/>
  <c r="K28" i="46"/>
  <c r="K29" i="46"/>
  <c r="K34" i="46"/>
  <c r="K41" i="46"/>
  <c r="AA43" i="46"/>
  <c r="K43" i="46"/>
  <c r="K42" i="46"/>
  <c r="AA42" i="46"/>
  <c r="AA28" i="46" l="1"/>
  <c r="M37" i="46"/>
  <c r="M47" i="46" s="1"/>
  <c r="M48" i="46" s="1"/>
  <c r="M55" i="46" s="1"/>
  <c r="M57" i="46" s="1"/>
  <c r="X37" i="46"/>
  <c r="X47" i="46" s="1"/>
  <c r="X48" i="46" s="1"/>
  <c r="X55" i="46" s="1"/>
  <c r="X57" i="46" s="1"/>
  <c r="P37" i="46"/>
  <c r="P47" i="46" s="1"/>
  <c r="P48" i="46" s="1"/>
  <c r="P55" i="46" s="1"/>
  <c r="P57" i="46" s="1"/>
  <c r="S37" i="46"/>
  <c r="S47" i="46" s="1"/>
  <c r="S48" i="46" s="1"/>
  <c r="S55" i="46" s="1"/>
  <c r="S57" i="46" s="1"/>
  <c r="L37" i="46"/>
  <c r="L47" i="46" s="1"/>
  <c r="L48" i="46" s="1"/>
  <c r="L55" i="46" s="1"/>
  <c r="L57" i="46" s="1"/>
  <c r="T30" i="46"/>
  <c r="R37" i="46"/>
  <c r="R47" i="46" s="1"/>
  <c r="R48" i="46" s="1"/>
  <c r="R55" i="46" s="1"/>
  <c r="R57" i="46" s="1"/>
  <c r="Z37" i="46"/>
  <c r="Z47" i="46" s="1"/>
  <c r="Z48" i="46" s="1"/>
  <c r="Z55" i="46" s="1"/>
  <c r="Z57" i="46" s="1"/>
  <c r="U37" i="46"/>
  <c r="U47" i="46" s="1"/>
  <c r="U48" i="46" s="1"/>
  <c r="U55" i="46" s="1"/>
  <c r="U57" i="46" s="1"/>
  <c r="O37" i="46"/>
  <c r="O47" i="46" s="1"/>
  <c r="O48" i="46" s="1"/>
  <c r="Y37" i="46"/>
  <c r="Y47" i="46" s="1"/>
  <c r="Y48" i="46" s="1"/>
  <c r="Y55" i="46" s="1"/>
  <c r="Y57" i="46" s="1"/>
  <c r="T37" i="46"/>
  <c r="T47" i="46" s="1"/>
  <c r="V37" i="46"/>
  <c r="V47" i="46" s="1"/>
  <c r="V48" i="46" s="1"/>
  <c r="V55" i="46" s="1"/>
  <c r="V57" i="46" s="1"/>
  <c r="N37" i="46"/>
  <c r="N47" i="46" s="1"/>
  <c r="N48" i="46" s="1"/>
  <c r="N55" i="46" s="1"/>
  <c r="N57" i="46" s="1"/>
  <c r="W37" i="46"/>
  <c r="W47" i="46" s="1"/>
  <c r="W48" i="46" s="1"/>
  <c r="W55" i="46" s="1"/>
  <c r="W57" i="46" s="1"/>
  <c r="AA51" i="46"/>
  <c r="AA54" i="46" s="1"/>
  <c r="AA38" i="46"/>
  <c r="AA40" i="46" s="1"/>
  <c r="AA44" i="46"/>
  <c r="AA46" i="46" s="1"/>
  <c r="O54" i="46"/>
  <c r="AA27" i="46"/>
  <c r="Q47" i="46"/>
  <c r="Q48" i="46" s="1"/>
  <c r="Q55" i="46" s="1"/>
  <c r="Q57" i="46" s="1"/>
  <c r="E35" i="46"/>
  <c r="D37" i="46"/>
  <c r="D47" i="46" s="1"/>
  <c r="D48" i="46" s="1"/>
  <c r="G37" i="46"/>
  <c r="J37" i="46"/>
  <c r="J47" i="46" s="1"/>
  <c r="J48" i="46" s="1"/>
  <c r="J55" i="46" s="1"/>
  <c r="J57" i="46" s="1"/>
  <c r="I37" i="46"/>
  <c r="I47" i="46" s="1"/>
  <c r="I48" i="46" s="1"/>
  <c r="I55" i="46" s="1"/>
  <c r="I57" i="46" s="1"/>
  <c r="H40" i="46"/>
  <c r="H37" i="46"/>
  <c r="K27" i="46"/>
  <c r="K30" i="46" s="1"/>
  <c r="K33" i="46"/>
  <c r="K35" i="46"/>
  <c r="K51" i="46"/>
  <c r="K54" i="46" s="1"/>
  <c r="K38" i="46"/>
  <c r="K40" i="46" s="1"/>
  <c r="K44" i="46"/>
  <c r="K46" i="46" s="1"/>
  <c r="AA30" i="46" l="1"/>
  <c r="T48" i="46"/>
  <c r="T55" i="46" s="1"/>
  <c r="T57" i="46" s="1"/>
  <c r="AA35" i="46"/>
  <c r="AA37" i="46" s="1"/>
  <c r="AA47" i="46" s="1"/>
  <c r="O55" i="46"/>
  <c r="O57" i="46" s="1"/>
  <c r="K37" i="46"/>
  <c r="K47" i="46" s="1"/>
  <c r="K48" i="46" s="1"/>
  <c r="K55" i="46" s="1"/>
  <c r="K57" i="46" s="1"/>
  <c r="G47" i="46"/>
  <c r="G48" i="46" s="1"/>
  <c r="G55" i="46" s="1"/>
  <c r="G57" i="46" s="1"/>
  <c r="H47" i="46"/>
  <c r="H48" i="46" s="1"/>
  <c r="H55" i="46" s="1"/>
  <c r="H57" i="46" s="1"/>
  <c r="E37" i="46"/>
  <c r="E47" i="46"/>
  <c r="AA48" i="46" l="1"/>
  <c r="AA55" i="46" s="1"/>
  <c r="AA57" i="46" s="1"/>
  <c r="E48" i="46"/>
  <c r="D55" i="46"/>
  <c r="D57" i="46" s="1"/>
  <c r="E55" i="46" l="1"/>
  <c r="E57" i="46" l="1"/>
</calcChain>
</file>

<file path=xl/sharedStrings.xml><?xml version="1.0" encoding="utf-8"?>
<sst xmlns="http://schemas.openxmlformats.org/spreadsheetml/2006/main" count="131" uniqueCount="92">
  <si>
    <t>A. Staff costs</t>
  </si>
  <si>
    <t>NIMD NL staff</t>
  </si>
  <si>
    <t>B. Local staff costs</t>
  </si>
  <si>
    <t>NIMD Interventions</t>
  </si>
  <si>
    <t>C. Consultants and advisers</t>
  </si>
  <si>
    <t>Staff</t>
  </si>
  <si>
    <t>Country specific interventions</t>
  </si>
  <si>
    <t>Country specific interventions focus</t>
  </si>
  <si>
    <t>Consortium interventions</t>
  </si>
  <si>
    <t>Interventions</t>
  </si>
  <si>
    <t>C. Activity-related travel costs</t>
  </si>
  <si>
    <t>D. Project office costs (if applicable)</t>
  </si>
  <si>
    <t>E. Equipment and investments</t>
  </si>
  <si>
    <t>A.  Costs of support staff</t>
  </si>
  <si>
    <t>B.  Not directly allocable administrative costs</t>
  </si>
  <si>
    <t>C.  Other non-allocable costs</t>
  </si>
  <si>
    <t>Total</t>
  </si>
  <si>
    <t>LTO 1</t>
  </si>
  <si>
    <t>LTO2</t>
  </si>
  <si>
    <t>LTO3</t>
  </si>
  <si>
    <t>LTO4</t>
  </si>
  <si>
    <t>Mali</t>
  </si>
  <si>
    <t>Burkina Faso</t>
  </si>
  <si>
    <t>Niger</t>
  </si>
  <si>
    <t>Senegal</t>
  </si>
  <si>
    <t>Mozambique</t>
  </si>
  <si>
    <t>Ethiopia</t>
  </si>
  <si>
    <t>Kenya</t>
  </si>
  <si>
    <t>Uganda</t>
  </si>
  <si>
    <t>Sudan</t>
  </si>
  <si>
    <t>Tunisia</t>
  </si>
  <si>
    <t>Jordan</t>
  </si>
  <si>
    <t>Iraq</t>
  </si>
  <si>
    <t>Colombia</t>
  </si>
  <si>
    <t>Guatemala</t>
  </si>
  <si>
    <t>Myanmar</t>
  </si>
  <si>
    <t>I. Direct staff costs</t>
  </si>
  <si>
    <t>IA</t>
  </si>
  <si>
    <t>IB</t>
  </si>
  <si>
    <t>IC</t>
  </si>
  <si>
    <t>I</t>
  </si>
  <si>
    <t>Subtotal I</t>
  </si>
  <si>
    <t>II. Other direct programme costs</t>
  </si>
  <si>
    <t>IIA1</t>
  </si>
  <si>
    <t>IIA2</t>
  </si>
  <si>
    <t>IIA3</t>
  </si>
  <si>
    <t>IIA4</t>
  </si>
  <si>
    <t>IIA</t>
  </si>
  <si>
    <t>A. Activity costs</t>
  </si>
  <si>
    <t>IIB1</t>
  </si>
  <si>
    <t>IIB2</t>
  </si>
  <si>
    <t>IIB</t>
  </si>
  <si>
    <t>B. Costs of consortium partners and local NGOs</t>
  </si>
  <si>
    <t>IIC</t>
  </si>
  <si>
    <t>IID</t>
  </si>
  <si>
    <t>IIE</t>
  </si>
  <si>
    <t>IIF1</t>
  </si>
  <si>
    <t>IIF2</t>
  </si>
  <si>
    <t>IIF</t>
  </si>
  <si>
    <t>F. Monitoring, evaluation and auditing</t>
  </si>
  <si>
    <t>II</t>
  </si>
  <si>
    <t>Subtotal II</t>
  </si>
  <si>
    <t>Total of I and II</t>
  </si>
  <si>
    <t>III. Overheads / indirect costs</t>
  </si>
  <si>
    <t>IIIA</t>
  </si>
  <si>
    <t>IIIB</t>
  </si>
  <si>
    <t>IIIC</t>
  </si>
  <si>
    <t>III</t>
  </si>
  <si>
    <t>Total of III</t>
  </si>
  <si>
    <t>Total of I, II and III</t>
  </si>
  <si>
    <t>Contingencies (max. 5 %)</t>
  </si>
  <si>
    <t>TOTAL</t>
  </si>
  <si>
    <t>Basic Sheet Consortia PoD</t>
  </si>
  <si>
    <t>%</t>
  </si>
  <si>
    <t>Notes</t>
  </si>
  <si>
    <t>SAHEL</t>
  </si>
  <si>
    <t>SOUTHERN AFRICA, HORN OF AFRICA &amp; NORTH AFRICA</t>
  </si>
  <si>
    <t>MIDDLE EAST, LATIN AMERICA, ASIA &amp; TOTAL</t>
  </si>
  <si>
    <t>Original Budget 2025</t>
  </si>
  <si>
    <t>Updated Budget 2025</t>
  </si>
  <si>
    <t>Financial Planning 2025 Power of Dialogue</t>
  </si>
  <si>
    <t>Increase related to inflation correction from Rijks CAO in July 2024</t>
  </si>
  <si>
    <t>Mainly due to increase of staff costs in Mozambique due to inflation correction (+11%)</t>
  </si>
  <si>
    <t xml:space="preserve">Consortium partners had to reduce the consortium activity budget to cover for cost of staff to close the project in 2026 </t>
  </si>
  <si>
    <t xml:space="preserve">Most activities covered under this line involve travel (for e.g. in-person Consortium steering committee meetings) therefore the budget has been shifted to the activity related travel costs line </t>
  </si>
  <si>
    <t>Slightly more in-person meetings required to close the project</t>
  </si>
  <si>
    <t>Increase related to inflation correction from Rijks CAO in July 2024 + Reserve for 2026 staf costs to close the project</t>
  </si>
  <si>
    <t>The budget has been reduced due to the fact that there won't be any in-person regional M&amp;E trainings (as these have been sucessfully carried in previous years). The focus will rather be on the end-term evaluation.</t>
  </si>
  <si>
    <t xml:space="preserve">The increase is related to accumulated underspending since the start of the project, particularly from CEMI </t>
  </si>
  <si>
    <t xml:space="preserve">The increase is partly due to higher fees for digital meeting subscriptions (e.g. for Mzalendo) but also due to the need for more filing cabinets for audit archiving purposes (NIMD  Mali &amp; Burkina Faso). CEMI and GORIN have a higher budget on equipment due to the need for more laptops for the research cell and increased fees of software licence respectively. </t>
  </si>
  <si>
    <t>Slight increase in project office costs due to wordlwide price increases on rent, office utilities, etc. which has impacted most country offices e.g. CEMI, Gorin, AMwA, Mozambique, Kenya, Iraq, Colombia and Myanmar</t>
  </si>
  <si>
    <t>Indirect costs have been proportionately reduced to compensate for the increases on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</si>
</sst>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 #,##0.00_ ;_ &quot;€&quot;\ * \-#,##0.00_ ;_ &quot;€&quot;\ * &quot;-&quot;??_ ;_ @_ "/>
    <numFmt numFmtId="43" formatCode="_ * #,##0.00_ ;_ * \-#,##0.00_ ;_ * &quot;-&quot;??_ ;_ @_ "/>
    <numFmt numFmtId="164" formatCode="_-* #,##0_-;\-* #,##0_-;_-* &quot;-&quot;_-;_-@_-"/>
    <numFmt numFmtId="165" formatCode="_-&quot;£&quot;* #,##0.00_-;\-&quot;£&quot;* #,##0.00_-;_-&quot;£&quot;* &quot;-&quot;??_-;_-@_-"/>
    <numFmt numFmtId="166" formatCode="_-* #,##0.00_-;\-* #,##0.00_-;_-* &quot;-&quot;??_-;_-@_-"/>
    <numFmt numFmtId="167" formatCode="_ &quot;€&quot;\ * #,##0_ ;_ &quot;€&quot;\ * \-#,##0_ ;_ &quot;€&quot;\ * &quot;-&quot;??_ ;_ @_ "/>
    <numFmt numFmtId="168" formatCode="_-&quot;$&quot;* #,##0.00_-;\-&quot;$&quot;* #,##0.00_-;_-&quot;$&quot;* &quot;-&quot;??_-;_-@_-"/>
    <numFmt numFmtId="169" formatCode="_-[$€-413]\ * #,##0_-;_-[$€-413]\ * #,##0\-;_-[$€-413]\ * &quot;-&quot;??_-;_-@_-"/>
  </numFmts>
  <fonts count="12"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sz val="11"/>
      <color theme="1"/>
      <name val="Calibri"/>
      <family val="2"/>
    </font>
    <font>
      <sz val="10"/>
      <color indexed="8"/>
      <name val="Arial"/>
      <family val="2"/>
    </font>
    <font>
      <sz val="11"/>
      <color indexed="8"/>
      <name val="Calibri"/>
      <family val="2"/>
    </font>
    <font>
      <b/>
      <sz val="11"/>
      <color theme="0"/>
      <name val="Calibri"/>
      <family val="2"/>
      <scheme val="minor"/>
    </font>
    <font>
      <b/>
      <sz val="11"/>
      <color theme="1"/>
      <name val="Calibri"/>
      <family val="2"/>
      <scheme val="minor"/>
    </font>
    <font>
      <b/>
      <sz val="12"/>
      <color theme="0"/>
      <name val="Calibri"/>
      <family val="2"/>
      <scheme val="minor"/>
    </font>
    <font>
      <sz val="10"/>
      <color theme="1"/>
      <name val="Calibri"/>
      <family val="2"/>
      <scheme val="minor"/>
    </font>
    <font>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529278"/>
        <bgColor indexed="64"/>
      </patternFill>
    </fill>
    <fill>
      <patternFill patternType="solid">
        <fgColor rgb="FFB9DEC9"/>
        <bgColor indexed="64"/>
      </patternFill>
    </fill>
    <fill>
      <patternFill patternType="solid">
        <fgColor rgb="FFD6FFE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4">
    <xf numFmtId="0" fontId="0" fillId="0" borderId="0"/>
    <xf numFmtId="9"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0" borderId="0">
      <alignment vertical="top"/>
    </xf>
    <xf numFmtId="0" fontId="2" fillId="0" borderId="0"/>
    <xf numFmtId="0" fontId="1" fillId="0" borderId="0"/>
    <xf numFmtId="0" fontId="3" fillId="0" borderId="0"/>
    <xf numFmtId="0" fontId="1" fillId="0" borderId="0"/>
    <xf numFmtId="0" fontId="4" fillId="0" borderId="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8" fontId="5"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43" fontId="6" fillId="0" borderId="0" applyFont="0" applyFill="0" applyBorder="0" applyAlignment="0" applyProtection="0"/>
    <xf numFmtId="0" fontId="1" fillId="0" borderId="0"/>
    <xf numFmtId="169" fontId="3" fillId="0" borderId="0"/>
    <xf numFmtId="169" fontId="1" fillId="0" borderId="0"/>
    <xf numFmtId="0" fontId="5" fillId="0" borderId="0"/>
    <xf numFmtId="0" fontId="1" fillId="0" borderId="0"/>
    <xf numFmtId="0" fontId="1" fillId="0" borderId="0"/>
    <xf numFmtId="9" fontId="6" fillId="0" borderId="0" applyFont="0" applyFill="0" applyBorder="0" applyAlignment="0" applyProtection="0"/>
    <xf numFmtId="0" fontId="3" fillId="0" borderId="0"/>
    <xf numFmtId="0" fontId="5" fillId="0" borderId="0"/>
    <xf numFmtId="0" fontId="6" fillId="0" borderId="0"/>
    <xf numFmtId="166" fontId="4"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167" fontId="0" fillId="0" borderId="0" xfId="2" applyNumberFormat="1" applyFont="1"/>
    <xf numFmtId="0" fontId="0" fillId="0" borderId="0" xfId="0" applyAlignment="1">
      <alignment vertical="center"/>
    </xf>
    <xf numFmtId="41" fontId="0" fillId="0" borderId="0" xfId="0" applyNumberFormat="1" applyAlignment="1">
      <alignment vertical="center"/>
    </xf>
    <xf numFmtId="167" fontId="8" fillId="4" borderId="1" xfId="2" applyNumberFormat="1" applyFont="1" applyFill="1" applyBorder="1" applyAlignment="1">
      <alignment vertical="center"/>
    </xf>
    <xf numFmtId="167" fontId="7" fillId="3" borderId="6" xfId="2" applyNumberFormat="1" applyFont="1" applyFill="1" applyBorder="1" applyAlignment="1">
      <alignment horizontal="center" vertical="center"/>
    </xf>
    <xf numFmtId="0" fontId="8" fillId="0" borderId="0" xfId="0" applyFont="1" applyAlignment="1">
      <alignment vertical="center"/>
    </xf>
    <xf numFmtId="41" fontId="0" fillId="0" borderId="0" xfId="0" applyNumberFormat="1" applyAlignment="1">
      <alignment horizontal="right" vertical="center"/>
    </xf>
    <xf numFmtId="41" fontId="0" fillId="0" borderId="1" xfId="0" applyNumberFormat="1" applyBorder="1" applyAlignment="1">
      <alignment horizontal="center" vertical="center"/>
    </xf>
    <xf numFmtId="9" fontId="0" fillId="0" borderId="1" xfId="1" applyFont="1" applyBorder="1" applyAlignment="1">
      <alignment horizontal="center" vertical="center"/>
    </xf>
    <xf numFmtId="9" fontId="2" fillId="0" borderId="1" xfId="1" applyFont="1" applyBorder="1" applyAlignment="1">
      <alignment horizontal="center" vertical="center"/>
    </xf>
    <xf numFmtId="9" fontId="0" fillId="0" borderId="0" xfId="1" applyFont="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8" xfId="0" applyFont="1" applyFill="1" applyBorder="1" applyAlignment="1">
      <alignment horizontal="center" vertical="center"/>
    </xf>
    <xf numFmtId="0" fontId="0" fillId="0" borderId="12" xfId="0" applyBorder="1" applyAlignment="1">
      <alignment horizontal="center" vertical="center"/>
    </xf>
    <xf numFmtId="41" fontId="0" fillId="0" borderId="13" xfId="0" applyNumberForma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167" fontId="0" fillId="0" borderId="12" xfId="2" applyNumberFormat="1" applyFont="1" applyBorder="1" applyAlignment="1">
      <alignment vertical="center"/>
    </xf>
    <xf numFmtId="167" fontId="0" fillId="0" borderId="13" xfId="2" applyNumberFormat="1" applyFont="1" applyBorder="1" applyAlignment="1">
      <alignment vertical="center"/>
    </xf>
    <xf numFmtId="167" fontId="0" fillId="5" borderId="14" xfId="2" applyNumberFormat="1" applyFont="1" applyFill="1" applyBorder="1" applyAlignment="1">
      <alignment vertical="center"/>
    </xf>
    <xf numFmtId="0" fontId="8" fillId="0" borderId="5" xfId="0" applyFont="1" applyBorder="1" applyAlignment="1">
      <alignment vertical="center"/>
    </xf>
    <xf numFmtId="167" fontId="0" fillId="0" borderId="15" xfId="2" applyNumberFormat="1" applyFont="1" applyBorder="1" applyAlignment="1">
      <alignment vertical="center"/>
    </xf>
    <xf numFmtId="167" fontId="0" fillId="0" borderId="1" xfId="2" applyNumberFormat="1" applyFont="1" applyBorder="1" applyAlignment="1">
      <alignment vertical="center"/>
    </xf>
    <xf numFmtId="167" fontId="0" fillId="0" borderId="5" xfId="2" applyNumberFormat="1" applyFont="1" applyBorder="1" applyAlignment="1">
      <alignment vertical="center"/>
    </xf>
    <xf numFmtId="167" fontId="0" fillId="5" borderId="7" xfId="2" applyNumberFormat="1" applyFont="1" applyFill="1" applyBorder="1" applyAlignment="1">
      <alignment vertical="center"/>
    </xf>
    <xf numFmtId="0" fontId="0" fillId="0" borderId="5" xfId="0" applyBorder="1" applyAlignment="1">
      <alignment vertical="center"/>
    </xf>
    <xf numFmtId="167" fontId="8" fillId="4" borderId="5" xfId="2" applyNumberFormat="1" applyFont="1" applyFill="1" applyBorder="1" applyAlignment="1">
      <alignment vertical="center"/>
    </xf>
    <xf numFmtId="167" fontId="8" fillId="4" borderId="15" xfId="2" applyNumberFormat="1" applyFont="1" applyFill="1" applyBorder="1" applyAlignment="1">
      <alignment vertical="center"/>
    </xf>
    <xf numFmtId="9" fontId="8" fillId="4" borderId="1" xfId="1" applyFont="1" applyFill="1" applyBorder="1" applyAlignment="1">
      <alignment horizontal="center" vertical="center"/>
    </xf>
    <xf numFmtId="167" fontId="8" fillId="4" borderId="2" xfId="2" applyNumberFormat="1" applyFont="1" applyFill="1" applyBorder="1" applyAlignment="1">
      <alignment vertical="center"/>
    </xf>
    <xf numFmtId="167" fontId="8" fillId="4" borderId="7" xfId="2" applyNumberFormat="1" applyFont="1" applyFill="1" applyBorder="1" applyAlignment="1">
      <alignment vertical="center"/>
    </xf>
    <xf numFmtId="0" fontId="10" fillId="0" borderId="5" xfId="0" applyFont="1" applyBorder="1" applyAlignment="1">
      <alignment vertical="center"/>
    </xf>
    <xf numFmtId="0" fontId="0" fillId="2" borderId="5" xfId="0" applyFill="1" applyBorder="1" applyAlignment="1">
      <alignment vertical="center"/>
    </xf>
    <xf numFmtId="167" fontId="0" fillId="2" borderId="15" xfId="2" applyNumberFormat="1" applyFont="1" applyFill="1" applyBorder="1" applyAlignment="1">
      <alignment vertical="center"/>
    </xf>
    <xf numFmtId="9" fontId="0" fillId="2" borderId="15" xfId="1" applyFont="1" applyFill="1" applyBorder="1" applyAlignment="1">
      <alignment horizontal="center" vertical="center"/>
    </xf>
    <xf numFmtId="167" fontId="0" fillId="2" borderId="1" xfId="2" applyNumberFormat="1" applyFont="1" applyFill="1" applyBorder="1" applyAlignment="1">
      <alignment vertical="center"/>
    </xf>
    <xf numFmtId="167" fontId="0" fillId="2" borderId="5" xfId="2" applyNumberFormat="1" applyFont="1" applyFill="1" applyBorder="1" applyAlignment="1">
      <alignment vertical="center"/>
    </xf>
    <xf numFmtId="9" fontId="10" fillId="0" borderId="1" xfId="1" applyFont="1" applyBorder="1" applyAlignment="1">
      <alignment horizontal="center" vertical="center"/>
    </xf>
    <xf numFmtId="167" fontId="0" fillId="0" borderId="15" xfId="2" applyNumberFormat="1" applyFont="1" applyFill="1" applyBorder="1" applyAlignment="1">
      <alignment vertical="center"/>
    </xf>
    <xf numFmtId="167" fontId="7" fillId="3" borderId="9" xfId="2" applyNumberFormat="1" applyFont="1" applyFill="1" applyBorder="1" applyAlignment="1">
      <alignment horizontal="center" vertical="center"/>
    </xf>
    <xf numFmtId="167" fontId="7" fillId="3" borderId="16" xfId="2" applyNumberFormat="1" applyFont="1" applyFill="1" applyBorder="1" applyAlignment="1">
      <alignment horizontal="center" vertical="center"/>
    </xf>
    <xf numFmtId="9" fontId="7" fillId="3" borderId="6" xfId="1" applyFont="1" applyFill="1" applyBorder="1" applyAlignment="1">
      <alignment horizontal="center" vertical="center"/>
    </xf>
    <xf numFmtId="167" fontId="7" fillId="3" borderId="10" xfId="2" applyNumberFormat="1" applyFont="1" applyFill="1" applyBorder="1" applyAlignment="1">
      <alignment horizontal="center" vertical="center"/>
    </xf>
    <xf numFmtId="0" fontId="8" fillId="0" borderId="5" xfId="0" applyFont="1" applyBorder="1" applyAlignment="1">
      <alignment horizontal="left" vertical="center"/>
    </xf>
    <xf numFmtId="0" fontId="0" fillId="0" borderId="5" xfId="0" applyBorder="1" applyAlignment="1">
      <alignment horizontal="left" vertical="center"/>
    </xf>
    <xf numFmtId="9" fontId="0" fillId="0" borderId="0" xfId="1" applyFont="1" applyAlignment="1">
      <alignment vertical="center"/>
    </xf>
    <xf numFmtId="9" fontId="0" fillId="0" borderId="1" xfId="1" applyFont="1" applyFill="1" applyBorder="1" applyAlignment="1">
      <alignment horizontal="center" vertical="center"/>
    </xf>
    <xf numFmtId="167" fontId="0" fillId="2" borderId="19" xfId="2" applyNumberFormat="1" applyFont="1" applyFill="1" applyBorder="1" applyAlignment="1">
      <alignment vertical="center"/>
    </xf>
    <xf numFmtId="167" fontId="0" fillId="0" borderId="5" xfId="2" applyNumberFormat="1" applyFont="1" applyFill="1" applyBorder="1" applyAlignment="1">
      <alignment vertical="center"/>
    </xf>
    <xf numFmtId="0" fontId="0" fillId="6" borderId="0" xfId="0" applyFill="1"/>
    <xf numFmtId="167" fontId="0" fillId="0" borderId="17" xfId="2" applyNumberFormat="1" applyFont="1" applyBorder="1" applyAlignment="1">
      <alignment vertical="center"/>
    </xf>
    <xf numFmtId="167" fontId="0" fillId="0" borderId="14" xfId="2" applyNumberFormat="1" applyFont="1" applyBorder="1" applyAlignment="1">
      <alignment vertical="center"/>
    </xf>
    <xf numFmtId="167" fontId="0" fillId="0" borderId="7" xfId="2" applyNumberFormat="1" applyFont="1" applyBorder="1" applyAlignment="1">
      <alignment vertical="center"/>
    </xf>
    <xf numFmtId="167" fontId="0" fillId="0" borderId="20" xfId="2" applyNumberFormat="1" applyFont="1" applyBorder="1" applyAlignment="1">
      <alignment vertical="center"/>
    </xf>
    <xf numFmtId="167" fontId="0" fillId="0" borderId="20" xfId="2" applyNumberFormat="1" applyFont="1" applyFill="1" applyBorder="1" applyAlignment="1">
      <alignment vertical="center"/>
    </xf>
    <xf numFmtId="167" fontId="0" fillId="2" borderId="7" xfId="2" applyNumberFormat="1" applyFont="1" applyFill="1" applyBorder="1" applyAlignment="1">
      <alignment vertical="center"/>
    </xf>
    <xf numFmtId="41" fontId="8" fillId="0" borderId="0" xfId="0" applyNumberFormat="1" applyFont="1" applyAlignment="1">
      <alignment horizontal="center" vertical="center"/>
    </xf>
    <xf numFmtId="41" fontId="8" fillId="0" borderId="18" xfId="0" applyNumberFormat="1" applyFont="1" applyBorder="1" applyAlignment="1">
      <alignment horizontal="center" vertical="center"/>
    </xf>
    <xf numFmtId="0" fontId="0" fillId="0" borderId="22" xfId="0" applyBorder="1" applyAlignment="1">
      <alignment horizontal="center" vertical="center"/>
    </xf>
    <xf numFmtId="0" fontId="8" fillId="0" borderId="2" xfId="0" applyFont="1" applyBorder="1" applyAlignment="1">
      <alignment vertical="center"/>
    </xf>
    <xf numFmtId="0" fontId="0" fillId="0" borderId="2" xfId="0" applyBorder="1" applyAlignment="1">
      <alignment vertical="center"/>
    </xf>
    <xf numFmtId="0" fontId="10" fillId="0" borderId="2" xfId="0" applyFont="1" applyBorder="1" applyAlignment="1">
      <alignment vertical="center"/>
    </xf>
    <xf numFmtId="0" fontId="0" fillId="2" borderId="2" xfId="0" applyFill="1" applyBorder="1" applyAlignment="1">
      <alignment vertical="center"/>
    </xf>
    <xf numFmtId="167" fontId="7" fillId="3" borderId="11" xfId="2" applyNumberFormat="1" applyFont="1" applyFill="1" applyBorder="1" applyAlignment="1">
      <alignment horizontal="left" vertical="center"/>
    </xf>
    <xf numFmtId="0" fontId="8" fillId="0" borderId="2" xfId="0" applyFont="1" applyBorder="1" applyAlignment="1">
      <alignment horizontal="left" vertical="center"/>
    </xf>
    <xf numFmtId="0" fontId="0" fillId="0" borderId="2" xfId="0" applyBorder="1" applyAlignment="1">
      <alignment horizontal="left" vertical="center"/>
    </xf>
    <xf numFmtId="167" fontId="0" fillId="5" borderId="12" xfId="2" applyNumberFormat="1" applyFont="1" applyFill="1" applyBorder="1" applyAlignment="1">
      <alignment vertical="center"/>
    </xf>
    <xf numFmtId="41" fontId="0" fillId="0" borderId="14" xfId="0" applyNumberFormat="1" applyBorder="1" applyAlignment="1">
      <alignment horizontal="center" vertical="center"/>
    </xf>
    <xf numFmtId="167" fontId="0" fillId="5" borderId="5" xfId="2" applyNumberFormat="1" applyFont="1" applyFill="1" applyBorder="1" applyAlignment="1">
      <alignment vertical="center"/>
    </xf>
    <xf numFmtId="167" fontId="0" fillId="0" borderId="7" xfId="1" applyNumberFormat="1" applyFont="1" applyBorder="1" applyAlignment="1">
      <alignment vertical="center"/>
    </xf>
    <xf numFmtId="167" fontId="0" fillId="0" borderId="7" xfId="5" applyNumberFormat="1" applyFont="1" applyBorder="1" applyAlignment="1">
      <alignment vertical="center"/>
    </xf>
    <xf numFmtId="167" fontId="10" fillId="2" borderId="7" xfId="2" applyNumberFormat="1" applyFont="1" applyFill="1" applyBorder="1" applyAlignment="1">
      <alignment vertical="center" wrapText="1"/>
    </xf>
    <xf numFmtId="167" fontId="10" fillId="0" borderId="7" xfId="2" applyNumberFormat="1" applyFont="1" applyFill="1" applyBorder="1" applyAlignment="1">
      <alignment vertical="center" wrapText="1"/>
    </xf>
    <xf numFmtId="49" fontId="10" fillId="6" borderId="7" xfId="2" applyNumberFormat="1" applyFont="1" applyFill="1" applyBorder="1" applyAlignment="1">
      <alignment horizontal="left" vertical="center" wrapText="1"/>
    </xf>
    <xf numFmtId="167" fontId="7" fillId="3" borderId="10" xfId="2" applyNumberFormat="1" applyFont="1" applyFill="1" applyBorder="1" applyAlignment="1">
      <alignment horizontal="left" vertical="center" wrapText="1"/>
    </xf>
    <xf numFmtId="167" fontId="0" fillId="0" borderId="0" xfId="0" applyNumberFormat="1" applyAlignment="1">
      <alignment vertical="center"/>
    </xf>
    <xf numFmtId="167" fontId="8" fillId="0" borderId="0" xfId="0" applyNumberFormat="1" applyFont="1" applyAlignment="1">
      <alignment horizontal="center" vertical="center"/>
    </xf>
    <xf numFmtId="167" fontId="8" fillId="0" borderId="18" xfId="0" applyNumberFormat="1" applyFont="1" applyBorder="1" applyAlignment="1">
      <alignment horizontal="center" vertical="center"/>
    </xf>
    <xf numFmtId="167" fontId="9" fillId="3" borderId="4" xfId="0" applyNumberFormat="1" applyFont="1" applyFill="1" applyBorder="1" applyAlignment="1">
      <alignment horizontal="center" vertical="center" wrapText="1"/>
    </xf>
    <xf numFmtId="167" fontId="0" fillId="0" borderId="17" xfId="0" applyNumberFormat="1" applyBorder="1" applyAlignment="1">
      <alignment horizontal="center" vertical="center"/>
    </xf>
    <xf numFmtId="49" fontId="11" fillId="6" borderId="7" xfId="2" applyNumberFormat="1" applyFont="1" applyFill="1" applyBorder="1" applyAlignment="1">
      <alignment vertical="center" wrapText="1"/>
    </xf>
    <xf numFmtId="167" fontId="10" fillId="6" borderId="7" xfId="2" applyNumberFormat="1" applyFont="1" applyFill="1" applyBorder="1" applyAlignment="1">
      <alignment vertical="center" wrapText="1"/>
    </xf>
    <xf numFmtId="167" fontId="0" fillId="0" borderId="7" xfId="2" applyNumberFormat="1" applyFont="1" applyBorder="1" applyAlignment="1">
      <alignment vertical="center" wrapText="1"/>
    </xf>
    <xf numFmtId="41" fontId="0" fillId="0" borderId="21" xfId="0" applyNumberFormat="1" applyBorder="1" applyAlignment="1">
      <alignment vertical="center" wrapText="1"/>
    </xf>
    <xf numFmtId="49" fontId="10" fillId="0" borderId="7" xfId="2" applyNumberFormat="1" applyFont="1" applyFill="1" applyBorder="1" applyAlignment="1">
      <alignment horizontal="left" vertical="center" wrapText="1"/>
    </xf>
    <xf numFmtId="167" fontId="10" fillId="0" borderId="7" xfId="2" applyNumberFormat="1" applyFont="1" applyFill="1" applyBorder="1" applyAlignment="1">
      <alignment horizontal="left" vertical="center" wrapText="1"/>
    </xf>
    <xf numFmtId="49" fontId="11" fillId="0" borderId="7" xfId="2" applyNumberFormat="1" applyFont="1" applyFill="1" applyBorder="1" applyAlignment="1">
      <alignment vertical="center" wrapText="1"/>
    </xf>
    <xf numFmtId="41" fontId="0" fillId="0" borderId="3" xfId="0" applyNumberFormat="1" applyBorder="1" applyAlignment="1">
      <alignment horizontal="center" vertical="center"/>
    </xf>
    <xf numFmtId="41" fontId="0" fillId="0" borderId="4" xfId="0" applyNumberFormat="1" applyBorder="1" applyAlignment="1">
      <alignment horizontal="center" vertical="center"/>
    </xf>
    <xf numFmtId="41" fontId="0" fillId="0" borderId="8" xfId="0" applyNumberFormat="1" applyBorder="1" applyAlignment="1">
      <alignment horizontal="center" vertical="center"/>
    </xf>
    <xf numFmtId="167" fontId="10" fillId="6" borderId="23" xfId="2" applyNumberFormat="1" applyFont="1" applyFill="1" applyBorder="1" applyAlignment="1">
      <alignment horizontal="center" vertical="center" wrapText="1"/>
    </xf>
    <xf numFmtId="167" fontId="10" fillId="6" borderId="24" xfId="2" applyNumberFormat="1" applyFont="1" applyFill="1" applyBorder="1" applyAlignment="1">
      <alignment horizontal="center" vertical="center" wrapText="1"/>
    </xf>
    <xf numFmtId="167" fontId="10" fillId="6" borderId="25" xfId="2" applyNumberFormat="1" applyFont="1" applyFill="1" applyBorder="1" applyAlignment="1">
      <alignment horizontal="center" vertical="center" wrapText="1"/>
    </xf>
  </cellXfs>
  <cellStyles count="34">
    <cellStyle name="Comma 2" xfId="6" xr:uid="{00000000-0005-0000-0000-000000000000}"/>
    <cellStyle name="Comma 2 2" xfId="13" xr:uid="{00000000-0005-0000-0000-000001000000}"/>
    <cellStyle name="Comma 3" xfId="3" xr:uid="{00000000-0005-0000-0000-000002000000}"/>
    <cellStyle name="Comma 3 2" xfId="14" xr:uid="{00000000-0005-0000-0000-000003000000}"/>
    <cellStyle name="Comma 4" xfId="15" xr:uid="{00000000-0005-0000-0000-000004000000}"/>
    <cellStyle name="Currency" xfId="2" builtinId="4"/>
    <cellStyle name="Currency 2" xfId="5" xr:uid="{00000000-0005-0000-0000-000006000000}"/>
    <cellStyle name="Currency 2 2" xfId="16" xr:uid="{00000000-0005-0000-0000-000007000000}"/>
    <cellStyle name="Currency 3" xfId="17" xr:uid="{00000000-0005-0000-0000-000008000000}"/>
    <cellStyle name="Currency 4" xfId="33" xr:uid="{00000000-0005-0000-0000-000009000000}"/>
    <cellStyle name="Currency 5" xfId="4" xr:uid="{00000000-0005-0000-0000-00000A000000}"/>
    <cellStyle name="Komma [0] 2" xfId="18" xr:uid="{00000000-0005-0000-0000-00000B000000}"/>
    <cellStyle name="Komma 2" xfId="19" xr:uid="{00000000-0005-0000-0000-00000C000000}"/>
    <cellStyle name="Komma 2 2" xfId="20" xr:uid="{00000000-0005-0000-0000-00000D000000}"/>
    <cellStyle name="Komma 3" xfId="21" xr:uid="{00000000-0005-0000-0000-00000E000000}"/>
    <cellStyle name="Normaali 4" xfId="11" xr:uid="{00000000-0005-0000-0000-00000F000000}"/>
    <cellStyle name="Normal" xfId="0" builtinId="0"/>
    <cellStyle name="Normal 2" xfId="22" xr:uid="{00000000-0005-0000-0000-000011000000}"/>
    <cellStyle name="Normal 2 2" xfId="7" xr:uid="{00000000-0005-0000-0000-000012000000}"/>
    <cellStyle name="Normal 2 2 2" xfId="10" xr:uid="{00000000-0005-0000-0000-000013000000}"/>
    <cellStyle name="Normal 2 2 3" xfId="23" xr:uid="{00000000-0005-0000-0000-000014000000}"/>
    <cellStyle name="Normal 2 4" xfId="24" xr:uid="{00000000-0005-0000-0000-000015000000}"/>
    <cellStyle name="Normal 3" xfId="9" xr:uid="{00000000-0005-0000-0000-000016000000}"/>
    <cellStyle name="Normal 3 2" xfId="25" xr:uid="{00000000-0005-0000-0000-000017000000}"/>
    <cellStyle name="Normal 4" xfId="26" xr:uid="{00000000-0005-0000-0000-000018000000}"/>
    <cellStyle name="Normal 5" xfId="8" xr:uid="{00000000-0005-0000-0000-000019000000}"/>
    <cellStyle name="Normal 5 2" xfId="27" xr:uid="{00000000-0005-0000-0000-00001A000000}"/>
    <cellStyle name="Normal 6" xfId="12" xr:uid="{00000000-0005-0000-0000-00001B000000}"/>
    <cellStyle name="Percent" xfId="1" builtinId="5"/>
    <cellStyle name="Procent 2" xfId="28" xr:uid="{00000000-0005-0000-0000-00001D000000}"/>
    <cellStyle name="Standaard 2" xfId="29" xr:uid="{00000000-0005-0000-0000-00001E000000}"/>
    <cellStyle name="Standaard 3" xfId="30" xr:uid="{00000000-0005-0000-0000-00001F000000}"/>
    <cellStyle name="Standaard 4" xfId="31" xr:uid="{00000000-0005-0000-0000-000020000000}"/>
    <cellStyle name="Vírgula 2" xfId="32" xr:uid="{00000000-0005-0000-0000-000021000000}"/>
  </cellStyles>
  <dxfs count="0"/>
  <tableStyles count="0" defaultTableStyle="TableStyleMedium2" defaultPivotStyle="PivotStyleLight16"/>
  <colors>
    <mruColors>
      <color rgb="FF4C8A6C"/>
      <color rgb="FF4D8988"/>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56</xdr:row>
      <xdr:rowOff>0</xdr:rowOff>
    </xdr:from>
    <xdr:to>
      <xdr:col>1</xdr:col>
      <xdr:colOff>0</xdr:colOff>
      <xdr:row>56</xdr:row>
      <xdr:rowOff>0</xdr:rowOff>
    </xdr:to>
    <xdr:sp macro="" textlink="">
      <xdr:nvSpPr>
        <xdr:cNvPr id="3" name="Line 8">
          <a:extLst>
            <a:ext uri="{FF2B5EF4-FFF2-40B4-BE49-F238E27FC236}">
              <a16:creationId xmlns:a16="http://schemas.microsoft.com/office/drawing/2014/main" id="{00000000-0008-0000-0000-000003000000}"/>
            </a:ext>
          </a:extLst>
        </xdr:cNvPr>
        <xdr:cNvSpPr>
          <a:spLocks noChangeShapeType="1"/>
        </xdr:cNvSpPr>
      </xdr:nvSpPr>
      <xdr:spPr bwMode="auto">
        <a:xfrm>
          <a:off x="295275" y="10753725"/>
          <a:ext cx="0" cy="0"/>
        </a:xfrm>
        <a:prstGeom prst="line">
          <a:avLst/>
        </a:prstGeom>
        <a:noFill/>
        <a:ln w="610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7"/>
  <sheetViews>
    <sheetView tabSelected="1" topLeftCell="C22" zoomScale="80" zoomScaleNormal="80" workbookViewId="0">
      <selection activeCell="C22" sqref="C22"/>
    </sheetView>
  </sheetViews>
  <sheetFormatPr defaultColWidth="9.1796875" defaultRowHeight="14.5" outlineLevelRow="1" x14ac:dyDescent="0.35"/>
  <cols>
    <col min="1" max="1" width="4.453125" style="2" bestFit="1" customWidth="1"/>
    <col min="2" max="2" width="50.54296875" style="2" bestFit="1" customWidth="1"/>
    <col min="3" max="3" width="18.26953125" style="77" bestFit="1" customWidth="1"/>
    <col min="4" max="4" width="16.453125" style="77" bestFit="1" customWidth="1"/>
    <col min="5" max="5" width="12.54296875" style="3" customWidth="1"/>
    <col min="6" max="6" width="53.90625" style="3" customWidth="1"/>
    <col min="7" max="12" width="17.7265625" style="3" customWidth="1"/>
    <col min="13" max="22" width="17.7265625" style="2" customWidth="1"/>
    <col min="23" max="23" width="17.7265625" style="47" customWidth="1"/>
    <col min="24" max="27" width="17.7265625" style="2" customWidth="1"/>
    <col min="28" max="28" width="17.7265625" style="3" customWidth="1"/>
    <col min="29" max="29" width="12" customWidth="1"/>
    <col min="30" max="37" width="11" customWidth="1"/>
  </cols>
  <sheetData>
    <row r="1" spans="1:28" hidden="1" x14ac:dyDescent="0.35">
      <c r="A1" s="6"/>
      <c r="B1" s="6" t="s">
        <v>72</v>
      </c>
      <c r="F1" s="7" t="s">
        <v>0</v>
      </c>
      <c r="G1" s="8" t="s">
        <v>37</v>
      </c>
      <c r="H1" s="9"/>
      <c r="I1" s="9"/>
      <c r="J1" s="9"/>
      <c r="K1" s="9"/>
      <c r="L1" s="8" t="s">
        <v>1</v>
      </c>
      <c r="M1" s="10"/>
      <c r="N1" s="10"/>
      <c r="O1" s="10"/>
      <c r="P1" s="10"/>
      <c r="Q1" s="10"/>
      <c r="R1" s="10"/>
      <c r="S1" s="10"/>
      <c r="T1" s="10"/>
      <c r="U1" s="10"/>
      <c r="V1" s="10"/>
      <c r="W1" s="10"/>
      <c r="X1" s="10"/>
      <c r="Y1" s="10"/>
      <c r="Z1" s="10"/>
      <c r="AA1" s="10"/>
      <c r="AB1" s="2"/>
    </row>
    <row r="2" spans="1:28" hidden="1" x14ac:dyDescent="0.35">
      <c r="F2" s="7" t="s">
        <v>2</v>
      </c>
      <c r="G2" s="8" t="s">
        <v>38</v>
      </c>
      <c r="H2" s="9"/>
      <c r="I2" s="9"/>
      <c r="J2" s="9"/>
      <c r="K2" s="9"/>
      <c r="L2" s="8" t="s">
        <v>3</v>
      </c>
      <c r="M2" s="10"/>
      <c r="N2" s="10"/>
      <c r="O2" s="10"/>
      <c r="P2" s="10"/>
      <c r="Q2" s="10"/>
      <c r="R2" s="10"/>
      <c r="S2" s="10"/>
      <c r="T2" s="10"/>
      <c r="U2" s="10"/>
      <c r="V2" s="10"/>
      <c r="W2" s="10"/>
      <c r="X2" s="10"/>
      <c r="Y2" s="10"/>
      <c r="Z2" s="10"/>
      <c r="AA2" s="10"/>
      <c r="AB2" s="2"/>
    </row>
    <row r="3" spans="1:28" hidden="1" x14ac:dyDescent="0.35">
      <c r="F3" s="7" t="s">
        <v>4</v>
      </c>
      <c r="G3" s="8" t="s">
        <v>39</v>
      </c>
      <c r="H3" s="9"/>
      <c r="I3" s="9"/>
      <c r="J3" s="9"/>
      <c r="K3" s="9"/>
      <c r="L3" s="2"/>
      <c r="M3" s="11"/>
      <c r="N3" s="11"/>
      <c r="O3" s="11"/>
      <c r="P3" s="11"/>
      <c r="Q3" s="11"/>
      <c r="R3" s="11"/>
      <c r="S3" s="11"/>
      <c r="T3" s="11"/>
      <c r="U3" s="11"/>
      <c r="V3" s="11"/>
      <c r="W3" s="11"/>
      <c r="X3" s="11"/>
      <c r="Y3" s="11"/>
      <c r="Z3" s="11"/>
      <c r="AA3" s="11"/>
      <c r="AB3" s="2"/>
    </row>
    <row r="4" spans="1:28" hidden="1" x14ac:dyDescent="0.35">
      <c r="E4" s="2"/>
      <c r="F4" s="7" t="s">
        <v>5</v>
      </c>
      <c r="G4" s="8" t="s">
        <v>43</v>
      </c>
      <c r="H4" s="9"/>
      <c r="I4" s="9"/>
      <c r="J4" s="9"/>
      <c r="K4" s="9"/>
      <c r="L4" s="2"/>
      <c r="M4" s="11"/>
      <c r="N4" s="11"/>
      <c r="O4" s="11"/>
      <c r="P4" s="11"/>
      <c r="Q4" s="11"/>
      <c r="R4" s="11"/>
      <c r="S4" s="11"/>
      <c r="T4" s="11"/>
      <c r="U4" s="11"/>
      <c r="V4" s="11"/>
      <c r="W4" s="11"/>
      <c r="X4" s="11"/>
      <c r="Y4" s="11"/>
      <c r="Z4" s="11"/>
      <c r="AA4" s="11"/>
      <c r="AB4" s="2"/>
    </row>
    <row r="5" spans="1:28" hidden="1" x14ac:dyDescent="0.35">
      <c r="E5" s="2"/>
      <c r="F5" s="7" t="s">
        <v>6</v>
      </c>
      <c r="G5" s="8" t="s">
        <v>44</v>
      </c>
      <c r="H5" s="9"/>
      <c r="I5" s="9"/>
      <c r="J5" s="9"/>
      <c r="K5" s="9"/>
      <c r="L5" s="2"/>
      <c r="M5" s="11"/>
      <c r="N5" s="11"/>
      <c r="O5" s="11"/>
      <c r="P5" s="11"/>
      <c r="Q5" s="11"/>
      <c r="R5" s="11"/>
      <c r="S5" s="11"/>
      <c r="T5" s="11"/>
      <c r="U5" s="11"/>
      <c r="V5" s="11"/>
      <c r="W5" s="11"/>
      <c r="X5" s="11"/>
      <c r="Y5" s="11"/>
      <c r="Z5" s="11"/>
      <c r="AA5" s="11"/>
      <c r="AB5" s="2"/>
    </row>
    <row r="6" spans="1:28" hidden="1" x14ac:dyDescent="0.35">
      <c r="E6" s="2"/>
      <c r="F6" s="7" t="s">
        <v>7</v>
      </c>
      <c r="G6" s="8" t="s">
        <v>45</v>
      </c>
      <c r="H6" s="9"/>
      <c r="I6" s="9"/>
      <c r="J6" s="9"/>
      <c r="K6" s="9"/>
      <c r="L6" s="2"/>
      <c r="M6" s="11"/>
      <c r="N6" s="11"/>
      <c r="O6" s="11"/>
      <c r="P6" s="11"/>
      <c r="Q6" s="11"/>
      <c r="R6" s="11"/>
      <c r="S6" s="11"/>
      <c r="T6" s="11"/>
      <c r="U6" s="11"/>
      <c r="V6" s="11"/>
      <c r="W6" s="11"/>
      <c r="X6" s="11"/>
      <c r="Y6" s="11"/>
      <c r="Z6" s="11"/>
      <c r="AA6" s="11"/>
      <c r="AB6" s="2"/>
    </row>
    <row r="7" spans="1:28" hidden="1" x14ac:dyDescent="0.35">
      <c r="E7" s="2"/>
      <c r="F7" s="7" t="s">
        <v>8</v>
      </c>
      <c r="G7" s="8" t="s">
        <v>46</v>
      </c>
      <c r="H7" s="9"/>
      <c r="I7" s="9"/>
      <c r="J7" s="9"/>
      <c r="K7" s="9"/>
      <c r="L7" s="2"/>
      <c r="M7" s="11"/>
      <c r="N7" s="11"/>
      <c r="O7" s="11"/>
      <c r="P7" s="11"/>
      <c r="Q7" s="11"/>
      <c r="R7" s="11"/>
      <c r="S7" s="11"/>
      <c r="T7" s="11"/>
      <c r="U7" s="11"/>
      <c r="V7" s="11"/>
      <c r="W7" s="11"/>
      <c r="X7" s="11"/>
      <c r="Y7" s="11"/>
      <c r="Z7" s="11"/>
      <c r="AA7" s="11"/>
      <c r="AB7" s="2"/>
    </row>
    <row r="8" spans="1:28" hidden="1" x14ac:dyDescent="0.35">
      <c r="E8" s="2"/>
      <c r="F8" s="7" t="s">
        <v>5</v>
      </c>
      <c r="G8" s="8" t="s">
        <v>49</v>
      </c>
      <c r="H8" s="9"/>
      <c r="I8" s="9"/>
      <c r="J8" s="9"/>
      <c r="K8" s="9"/>
      <c r="L8" s="2"/>
      <c r="M8" s="11"/>
      <c r="N8" s="11"/>
      <c r="O8" s="11"/>
      <c r="P8" s="11"/>
      <c r="Q8" s="11"/>
      <c r="R8" s="11"/>
      <c r="S8" s="11"/>
      <c r="T8" s="11"/>
      <c r="U8" s="11"/>
      <c r="V8" s="11"/>
      <c r="W8" s="11"/>
      <c r="X8" s="11"/>
      <c r="Y8" s="11"/>
      <c r="Z8" s="11"/>
      <c r="AA8" s="11"/>
      <c r="AB8" s="2"/>
    </row>
    <row r="9" spans="1:28" hidden="1" x14ac:dyDescent="0.35">
      <c r="E9" s="2"/>
      <c r="F9" s="7" t="s">
        <v>9</v>
      </c>
      <c r="G9" s="8" t="s">
        <v>50</v>
      </c>
      <c r="H9" s="9"/>
      <c r="I9" s="9"/>
      <c r="J9" s="9"/>
      <c r="K9" s="9"/>
      <c r="L9" s="2"/>
      <c r="M9" s="11"/>
      <c r="N9" s="11"/>
      <c r="O9" s="11"/>
      <c r="P9" s="11"/>
      <c r="Q9" s="11"/>
      <c r="R9" s="11"/>
      <c r="S9" s="11"/>
      <c r="T9" s="11"/>
      <c r="U9" s="11"/>
      <c r="V9" s="11"/>
      <c r="W9" s="11"/>
      <c r="X9" s="11"/>
      <c r="Y9" s="11"/>
      <c r="Z9" s="11"/>
      <c r="AA9" s="11"/>
      <c r="AB9" s="2"/>
    </row>
    <row r="10" spans="1:28" hidden="1" x14ac:dyDescent="0.35">
      <c r="E10" s="2"/>
      <c r="F10" s="7" t="s">
        <v>10</v>
      </c>
      <c r="G10" s="8" t="s">
        <v>53</v>
      </c>
      <c r="H10" s="9"/>
      <c r="I10" s="9"/>
      <c r="J10" s="9"/>
      <c r="K10" s="9"/>
      <c r="L10" s="2"/>
      <c r="M10" s="11"/>
      <c r="N10" s="11"/>
      <c r="O10" s="11"/>
      <c r="P10" s="11"/>
      <c r="Q10" s="11"/>
      <c r="R10" s="11"/>
      <c r="S10" s="11"/>
      <c r="T10" s="11"/>
      <c r="U10" s="11"/>
      <c r="V10" s="11"/>
      <c r="W10" s="11"/>
      <c r="X10" s="11"/>
      <c r="Y10" s="11"/>
      <c r="Z10" s="11"/>
      <c r="AA10" s="11"/>
      <c r="AB10" s="2"/>
    </row>
    <row r="11" spans="1:28" hidden="1" x14ac:dyDescent="0.35">
      <c r="E11" s="2"/>
      <c r="F11" s="7" t="s">
        <v>11</v>
      </c>
      <c r="G11" s="8" t="s">
        <v>54</v>
      </c>
      <c r="H11" s="9"/>
      <c r="I11" s="9"/>
      <c r="J11" s="9"/>
      <c r="K11" s="9"/>
      <c r="L11" s="2"/>
      <c r="M11" s="11"/>
      <c r="N11" s="11"/>
      <c r="O11" s="11"/>
      <c r="P11" s="11"/>
      <c r="Q11" s="11"/>
      <c r="R11" s="11"/>
      <c r="S11" s="11"/>
      <c r="T11" s="11"/>
      <c r="U11" s="11"/>
      <c r="V11" s="11"/>
      <c r="W11" s="11"/>
      <c r="X11" s="11"/>
      <c r="Y11" s="11"/>
      <c r="Z11" s="11"/>
      <c r="AA11" s="11"/>
      <c r="AB11" s="2"/>
    </row>
    <row r="12" spans="1:28" hidden="1" x14ac:dyDescent="0.35">
      <c r="E12" s="2"/>
      <c r="F12" s="7" t="s">
        <v>12</v>
      </c>
      <c r="G12" s="8" t="s">
        <v>55</v>
      </c>
      <c r="H12" s="9"/>
      <c r="I12" s="9"/>
      <c r="J12" s="9"/>
      <c r="K12" s="9"/>
      <c r="L12" s="2"/>
      <c r="M12" s="11"/>
      <c r="N12" s="11"/>
      <c r="O12" s="11"/>
      <c r="P12" s="11"/>
      <c r="Q12" s="11"/>
      <c r="R12" s="11"/>
      <c r="S12" s="11"/>
      <c r="T12" s="11"/>
      <c r="U12" s="11"/>
      <c r="V12" s="11"/>
      <c r="W12" s="11"/>
      <c r="X12" s="11"/>
      <c r="Y12" s="11"/>
      <c r="Z12" s="11"/>
      <c r="AA12" s="11"/>
      <c r="AB12" s="2"/>
    </row>
    <row r="13" spans="1:28" hidden="1" x14ac:dyDescent="0.35">
      <c r="E13" s="2"/>
      <c r="F13" s="7" t="s">
        <v>5</v>
      </c>
      <c r="G13" s="8" t="s">
        <v>56</v>
      </c>
      <c r="H13" s="9"/>
      <c r="I13" s="9"/>
      <c r="J13" s="9"/>
      <c r="K13" s="9"/>
      <c r="L13" s="2"/>
      <c r="M13" s="11"/>
      <c r="N13" s="11"/>
      <c r="O13" s="11"/>
      <c r="P13" s="11"/>
      <c r="Q13" s="11"/>
      <c r="R13" s="11"/>
      <c r="S13" s="11"/>
      <c r="T13" s="11"/>
      <c r="U13" s="11"/>
      <c r="V13" s="11"/>
      <c r="W13" s="11"/>
      <c r="X13" s="11"/>
      <c r="Y13" s="11"/>
      <c r="Z13" s="11"/>
      <c r="AA13" s="11"/>
      <c r="AB13" s="2"/>
    </row>
    <row r="14" spans="1:28" hidden="1" x14ac:dyDescent="0.35">
      <c r="E14" s="2"/>
      <c r="F14" s="7" t="s">
        <v>9</v>
      </c>
      <c r="G14" s="8" t="s">
        <v>57</v>
      </c>
      <c r="H14" s="9"/>
      <c r="I14" s="9"/>
      <c r="J14" s="9"/>
      <c r="K14" s="9"/>
      <c r="L14" s="2"/>
      <c r="M14" s="11"/>
      <c r="N14" s="11"/>
      <c r="O14" s="11"/>
      <c r="P14" s="11"/>
      <c r="Q14" s="11"/>
      <c r="R14" s="11"/>
      <c r="S14" s="11"/>
      <c r="T14" s="11"/>
      <c r="U14" s="11"/>
      <c r="V14" s="11"/>
      <c r="W14" s="11"/>
      <c r="X14" s="11"/>
      <c r="Y14" s="11"/>
      <c r="Z14" s="11"/>
      <c r="AA14" s="11"/>
      <c r="AB14" s="2"/>
    </row>
    <row r="15" spans="1:28" hidden="1" x14ac:dyDescent="0.35">
      <c r="E15" s="2"/>
      <c r="F15" s="7" t="s">
        <v>13</v>
      </c>
      <c r="G15" s="8" t="s">
        <v>64</v>
      </c>
      <c r="H15" s="9"/>
      <c r="I15" s="9"/>
      <c r="J15" s="9"/>
      <c r="K15" s="9"/>
      <c r="L15" s="2"/>
      <c r="M15" s="11"/>
      <c r="N15" s="11"/>
      <c r="O15" s="11"/>
      <c r="P15" s="11"/>
      <c r="Q15" s="11"/>
      <c r="R15" s="11"/>
      <c r="S15" s="11"/>
      <c r="T15" s="11"/>
      <c r="U15" s="11"/>
      <c r="V15" s="11"/>
      <c r="W15" s="11"/>
      <c r="X15" s="11"/>
      <c r="Y15" s="11"/>
      <c r="Z15" s="11"/>
      <c r="AA15" s="11"/>
      <c r="AB15" s="2"/>
    </row>
    <row r="16" spans="1:28" hidden="1" x14ac:dyDescent="0.35">
      <c r="E16" s="2"/>
      <c r="F16" s="7" t="s">
        <v>14</v>
      </c>
      <c r="G16" s="8" t="s">
        <v>65</v>
      </c>
      <c r="H16" s="9"/>
      <c r="I16" s="9"/>
      <c r="J16" s="9"/>
      <c r="K16" s="9"/>
      <c r="L16" s="2"/>
      <c r="M16" s="11"/>
      <c r="N16" s="11"/>
      <c r="O16" s="11"/>
      <c r="P16" s="11"/>
      <c r="Q16" s="11"/>
      <c r="R16" s="11"/>
      <c r="S16" s="11"/>
      <c r="T16" s="11"/>
      <c r="U16" s="11"/>
      <c r="V16" s="11"/>
      <c r="W16" s="11"/>
      <c r="X16" s="11"/>
      <c r="Y16" s="11"/>
      <c r="Z16" s="11"/>
      <c r="AA16" s="11"/>
      <c r="AB16" s="2"/>
    </row>
    <row r="17" spans="1:28" hidden="1" x14ac:dyDescent="0.35">
      <c r="E17" s="2"/>
      <c r="F17" s="7" t="s">
        <v>15</v>
      </c>
      <c r="G17" s="8" t="s">
        <v>66</v>
      </c>
      <c r="H17" s="9"/>
      <c r="I17" s="9"/>
      <c r="J17" s="9"/>
      <c r="K17" s="9"/>
      <c r="L17" s="2"/>
      <c r="M17" s="11"/>
      <c r="N17" s="11"/>
      <c r="O17" s="11"/>
      <c r="P17" s="11"/>
      <c r="Q17" s="11"/>
      <c r="R17" s="11"/>
      <c r="S17" s="11"/>
      <c r="T17" s="11"/>
      <c r="U17" s="11"/>
      <c r="V17" s="11"/>
      <c r="W17" s="11"/>
      <c r="X17" s="11"/>
      <c r="Y17" s="11"/>
      <c r="Z17" s="11"/>
      <c r="AA17" s="11"/>
      <c r="AB17" s="2"/>
    </row>
    <row r="18" spans="1:28" hidden="1" x14ac:dyDescent="0.35">
      <c r="E18" s="2"/>
      <c r="F18" s="2"/>
      <c r="G18" s="2"/>
      <c r="L18" s="2"/>
      <c r="M18" s="11"/>
      <c r="N18" s="11"/>
      <c r="O18" s="11"/>
      <c r="P18" s="11"/>
      <c r="Q18" s="11"/>
      <c r="R18" s="11"/>
      <c r="S18" s="11"/>
      <c r="T18" s="11"/>
      <c r="U18" s="11"/>
      <c r="V18" s="11"/>
      <c r="W18" s="11"/>
      <c r="X18" s="11"/>
      <c r="Y18" s="11"/>
      <c r="Z18" s="11"/>
      <c r="AA18" s="11"/>
      <c r="AB18" s="2"/>
    </row>
    <row r="19" spans="1:28" hidden="1" x14ac:dyDescent="0.35">
      <c r="E19" s="2"/>
      <c r="F19" s="2"/>
      <c r="G19" s="2"/>
      <c r="L19" s="2"/>
      <c r="M19" s="11"/>
      <c r="N19" s="11"/>
      <c r="O19" s="11"/>
      <c r="P19" s="11"/>
      <c r="Q19" s="11"/>
      <c r="R19" s="11"/>
      <c r="S19" s="11"/>
      <c r="T19" s="11"/>
      <c r="U19" s="11"/>
      <c r="V19" s="11"/>
      <c r="W19" s="11"/>
      <c r="X19" s="11"/>
      <c r="Y19" s="11"/>
      <c r="Z19" s="11"/>
      <c r="AA19" s="11"/>
      <c r="AB19" s="2"/>
    </row>
    <row r="20" spans="1:28" hidden="1" x14ac:dyDescent="0.35">
      <c r="M20" s="11"/>
      <c r="N20" s="11"/>
      <c r="O20" s="11"/>
      <c r="P20" s="11"/>
      <c r="Q20" s="11"/>
      <c r="R20" s="11"/>
      <c r="S20" s="11"/>
      <c r="T20" s="11"/>
      <c r="U20" s="11"/>
      <c r="V20" s="11"/>
      <c r="W20" s="11"/>
      <c r="X20" s="11"/>
      <c r="Y20" s="11"/>
      <c r="Z20" s="11"/>
      <c r="AA20" s="11"/>
    </row>
    <row r="21" spans="1:28" hidden="1" x14ac:dyDescent="0.35">
      <c r="M21" s="11"/>
      <c r="N21" s="11"/>
      <c r="O21" s="11"/>
      <c r="P21" s="11"/>
      <c r="Q21" s="11"/>
      <c r="R21" s="11"/>
      <c r="S21" s="11"/>
      <c r="T21" s="11"/>
      <c r="U21" s="11"/>
      <c r="V21" s="11"/>
      <c r="W21" s="11"/>
      <c r="X21" s="11"/>
      <c r="Y21" s="11"/>
      <c r="Z21" s="11"/>
      <c r="AA21" s="11"/>
    </row>
    <row r="22" spans="1:28" ht="15" thickBot="1" x14ac:dyDescent="0.4">
      <c r="B22" s="6" t="s">
        <v>80</v>
      </c>
      <c r="C22" s="78"/>
      <c r="D22" s="78"/>
      <c r="E22" s="58"/>
      <c r="F22" s="58"/>
      <c r="G22" s="58"/>
      <c r="H22" s="58"/>
      <c r="I22" s="58"/>
      <c r="J22" s="58"/>
      <c r="K22" s="58"/>
      <c r="L22" s="58"/>
      <c r="M22" s="58"/>
      <c r="N22" s="58"/>
      <c r="O22" s="58"/>
      <c r="P22" s="58"/>
      <c r="Q22" s="58"/>
      <c r="R22" s="58"/>
      <c r="S22" s="58"/>
      <c r="T22" s="58"/>
      <c r="U22" s="58"/>
      <c r="V22" s="58"/>
      <c r="W22" s="58"/>
      <c r="X22" s="58"/>
      <c r="Y22" s="58"/>
      <c r="Z22" s="58"/>
      <c r="AA22" s="58"/>
    </row>
    <row r="23" spans="1:28" s="51" customFormat="1" ht="15" thickBot="1" x14ac:dyDescent="0.4">
      <c r="A23" s="2"/>
      <c r="B23" s="2"/>
      <c r="C23" s="79"/>
      <c r="D23" s="79"/>
      <c r="E23" s="59"/>
      <c r="F23" s="59"/>
      <c r="G23" s="59"/>
      <c r="H23" s="59"/>
      <c r="I23" s="59"/>
      <c r="J23" s="59"/>
      <c r="K23" s="59"/>
      <c r="L23" s="89" t="s">
        <v>75</v>
      </c>
      <c r="M23" s="90"/>
      <c r="N23" s="90"/>
      <c r="O23" s="91"/>
      <c r="P23" s="89" t="s">
        <v>76</v>
      </c>
      <c r="Q23" s="90"/>
      <c r="R23" s="90"/>
      <c r="S23" s="90"/>
      <c r="T23" s="90"/>
      <c r="U23" s="91"/>
      <c r="V23" s="90" t="s">
        <v>77</v>
      </c>
      <c r="W23" s="90"/>
      <c r="X23" s="90"/>
      <c r="Y23" s="90"/>
      <c r="Z23" s="90"/>
      <c r="AA23" s="91"/>
      <c r="AB23" s="3"/>
    </row>
    <row r="24" spans="1:28" ht="31.5" thickBot="1" x14ac:dyDescent="0.4">
      <c r="A24" s="12"/>
      <c r="B24" s="13"/>
      <c r="C24" s="80" t="s">
        <v>78</v>
      </c>
      <c r="D24" s="80" t="s">
        <v>79</v>
      </c>
      <c r="E24" s="13" t="s">
        <v>73</v>
      </c>
      <c r="F24" s="14" t="s">
        <v>74</v>
      </c>
      <c r="G24" s="13" t="s">
        <v>17</v>
      </c>
      <c r="H24" s="13" t="s">
        <v>18</v>
      </c>
      <c r="I24" s="13" t="s">
        <v>19</v>
      </c>
      <c r="J24" s="13" t="s">
        <v>20</v>
      </c>
      <c r="K24" s="14" t="s">
        <v>16</v>
      </c>
      <c r="L24" s="12" t="s">
        <v>21</v>
      </c>
      <c r="M24" s="13" t="s">
        <v>22</v>
      </c>
      <c r="N24" s="13" t="s">
        <v>23</v>
      </c>
      <c r="O24" s="14" t="s">
        <v>24</v>
      </c>
      <c r="P24" s="12" t="s">
        <v>25</v>
      </c>
      <c r="Q24" s="13" t="s">
        <v>26</v>
      </c>
      <c r="R24" s="13" t="s">
        <v>27</v>
      </c>
      <c r="S24" s="13" t="s">
        <v>28</v>
      </c>
      <c r="T24" s="13" t="s">
        <v>29</v>
      </c>
      <c r="U24" s="14" t="s">
        <v>30</v>
      </c>
      <c r="V24" s="13" t="s">
        <v>31</v>
      </c>
      <c r="W24" s="13" t="s">
        <v>32</v>
      </c>
      <c r="X24" s="13" t="s">
        <v>33</v>
      </c>
      <c r="Y24" s="13" t="s">
        <v>34</v>
      </c>
      <c r="Z24" s="13" t="s">
        <v>35</v>
      </c>
      <c r="AA24" s="14" t="s">
        <v>16</v>
      </c>
      <c r="AB24"/>
    </row>
    <row r="25" spans="1:28" x14ac:dyDescent="0.35">
      <c r="A25" s="15"/>
      <c r="B25" s="60"/>
      <c r="C25" s="68"/>
      <c r="D25" s="81"/>
      <c r="E25" s="16"/>
      <c r="F25" s="69"/>
      <c r="G25" s="17"/>
      <c r="H25" s="18"/>
      <c r="I25" s="18"/>
      <c r="J25" s="18"/>
      <c r="K25" s="26"/>
      <c r="L25" s="19"/>
      <c r="M25" s="20"/>
      <c r="N25" s="20"/>
      <c r="O25" s="53"/>
      <c r="P25" s="19"/>
      <c r="Q25" s="20"/>
      <c r="R25" s="20"/>
      <c r="S25" s="20"/>
      <c r="T25" s="20"/>
      <c r="U25" s="53"/>
      <c r="V25" s="52"/>
      <c r="W25" s="20"/>
      <c r="X25" s="20"/>
      <c r="Y25" s="20"/>
      <c r="Z25" s="20"/>
      <c r="AA25" s="21"/>
      <c r="AB25"/>
    </row>
    <row r="26" spans="1:28" x14ac:dyDescent="0.35">
      <c r="A26" s="22"/>
      <c r="B26" s="61" t="s">
        <v>36</v>
      </c>
      <c r="C26" s="70"/>
      <c r="D26" s="23"/>
      <c r="E26" s="24"/>
      <c r="F26" s="54"/>
      <c r="G26" s="23"/>
      <c r="H26" s="24"/>
      <c r="I26" s="24"/>
      <c r="J26" s="24"/>
      <c r="K26" s="26"/>
      <c r="L26" s="25"/>
      <c r="M26" s="24"/>
      <c r="N26" s="24"/>
      <c r="O26" s="54"/>
      <c r="P26" s="25"/>
      <c r="Q26" s="24"/>
      <c r="R26" s="24"/>
      <c r="S26" s="24"/>
      <c r="T26" s="24"/>
      <c r="U26" s="54"/>
      <c r="V26" s="23"/>
      <c r="W26" s="24"/>
      <c r="X26" s="24"/>
      <c r="Y26" s="24"/>
      <c r="Z26" s="24"/>
      <c r="AA26" s="26"/>
      <c r="AB26"/>
    </row>
    <row r="27" spans="1:28" x14ac:dyDescent="0.35">
      <c r="A27" s="27" t="s">
        <v>37</v>
      </c>
      <c r="B27" s="62" t="s">
        <v>0</v>
      </c>
      <c r="C27" s="70">
        <v>667719.59149514593</v>
      </c>
      <c r="D27" s="23">
        <v>675973.17840000009</v>
      </c>
      <c r="E27" s="9">
        <f>IFERROR((D27-C27)/C27,0)</f>
        <v>1.2360857776200452E-2</v>
      </c>
      <c r="F27" s="82" t="s">
        <v>81</v>
      </c>
      <c r="G27" s="23">
        <v>152093.96514000001</v>
      </c>
      <c r="H27" s="23">
        <v>185892.62406000003</v>
      </c>
      <c r="I27" s="23">
        <v>185892.62406000003</v>
      </c>
      <c r="J27" s="23">
        <v>152093.96514000001</v>
      </c>
      <c r="K27" s="26">
        <f>SUM(G27:J27)</f>
        <v>675973.17840000009</v>
      </c>
      <c r="L27" s="25">
        <v>56286.927033009</v>
      </c>
      <c r="M27" s="23">
        <v>56286.927033009</v>
      </c>
      <c r="N27" s="23">
        <v>56286.927033009</v>
      </c>
      <c r="O27" s="55">
        <v>22690.154561756721</v>
      </c>
      <c r="P27" s="25">
        <v>56286.927033009</v>
      </c>
      <c r="Q27" s="23">
        <v>56286.927033009</v>
      </c>
      <c r="R27" s="23">
        <v>56286.927033009</v>
      </c>
      <c r="S27" s="23">
        <v>56286.927033009</v>
      </c>
      <c r="T27" s="23">
        <v>0</v>
      </c>
      <c r="U27" s="55">
        <v>22690.154561756721</v>
      </c>
      <c r="V27" s="23">
        <v>56286.927033009</v>
      </c>
      <c r="W27" s="23">
        <v>53483.786088032663</v>
      </c>
      <c r="X27" s="23">
        <v>42271.222308127355</v>
      </c>
      <c r="Y27" s="23">
        <v>42271.222308127355</v>
      </c>
      <c r="Z27" s="23">
        <v>42271.222308127355</v>
      </c>
      <c r="AA27" s="26">
        <f>SUM(L27:Z27)</f>
        <v>675973.17840000009</v>
      </c>
      <c r="AB27"/>
    </row>
    <row r="28" spans="1:28" x14ac:dyDescent="0.35">
      <c r="A28" s="27" t="s">
        <v>38</v>
      </c>
      <c r="B28" s="62" t="s">
        <v>2</v>
      </c>
      <c r="C28" s="70">
        <v>1485496.5997077739</v>
      </c>
      <c r="D28" s="23">
        <v>1480200.8801065045</v>
      </c>
      <c r="E28" s="9">
        <f>IFERROR((D28-C28)/C28,0)</f>
        <v>-3.5649489889853108E-3</v>
      </c>
      <c r="F28" s="88"/>
      <c r="G28" s="23">
        <v>318086.95946362923</v>
      </c>
      <c r="H28" s="23">
        <v>522255.32399275323</v>
      </c>
      <c r="I28" s="23">
        <v>372241.45482123509</v>
      </c>
      <c r="J28" s="23">
        <v>267617.14182888682</v>
      </c>
      <c r="K28" s="26">
        <f>SUM(G28:J28)</f>
        <v>1480200.8801065045</v>
      </c>
      <c r="L28" s="25">
        <v>135183.66590156339</v>
      </c>
      <c r="M28" s="23">
        <v>113187.77497609114</v>
      </c>
      <c r="N28" s="23">
        <v>187860.20015030226</v>
      </c>
      <c r="O28" s="55">
        <v>69815.560029074797</v>
      </c>
      <c r="P28" s="25">
        <v>7077.7323756107016</v>
      </c>
      <c r="Q28" s="23">
        <v>115714.76534152211</v>
      </c>
      <c r="R28" s="23">
        <v>105117.09968863812</v>
      </c>
      <c r="S28" s="23">
        <v>202122.14905443153</v>
      </c>
      <c r="T28" s="23">
        <v>12932.502353410186</v>
      </c>
      <c r="U28" s="55">
        <v>90720.422535334743</v>
      </c>
      <c r="V28" s="23">
        <v>68739.077994012812</v>
      </c>
      <c r="W28" s="23">
        <v>11169.23238961578</v>
      </c>
      <c r="X28" s="23">
        <v>144680.43932900578</v>
      </c>
      <c r="Y28" s="23">
        <v>123702.84237561069</v>
      </c>
      <c r="Z28" s="23">
        <v>92177.415612280485</v>
      </c>
      <c r="AA28" s="26">
        <f t="shared" ref="AA28:AA29" si="0">SUM(L28:Z28)</f>
        <v>1480200.8801065045</v>
      </c>
      <c r="AB28"/>
    </row>
    <row r="29" spans="1:28" x14ac:dyDescent="0.35">
      <c r="A29" s="27" t="s">
        <v>39</v>
      </c>
      <c r="B29" s="62" t="s">
        <v>4</v>
      </c>
      <c r="C29" s="70">
        <v>0</v>
      </c>
      <c r="D29" s="23">
        <v>0</v>
      </c>
      <c r="E29" s="9">
        <f>IFERROR((D29-C29)/C29,0)</f>
        <v>0</v>
      </c>
      <c r="F29" s="82"/>
      <c r="G29" s="23">
        <v>0</v>
      </c>
      <c r="H29" s="23">
        <v>0</v>
      </c>
      <c r="I29" s="23">
        <v>0</v>
      </c>
      <c r="J29" s="23">
        <v>0</v>
      </c>
      <c r="K29" s="26">
        <f>SUM(G29:J29)</f>
        <v>0</v>
      </c>
      <c r="L29" s="25">
        <v>0</v>
      </c>
      <c r="M29" s="23">
        <v>0</v>
      </c>
      <c r="N29" s="23">
        <v>0</v>
      </c>
      <c r="O29" s="55">
        <v>0</v>
      </c>
      <c r="P29" s="25">
        <v>0</v>
      </c>
      <c r="Q29" s="23">
        <v>0</v>
      </c>
      <c r="R29" s="23">
        <v>0</v>
      </c>
      <c r="S29" s="23">
        <v>0</v>
      </c>
      <c r="T29" s="23">
        <v>0</v>
      </c>
      <c r="U29" s="55">
        <v>0</v>
      </c>
      <c r="V29" s="23">
        <v>0</v>
      </c>
      <c r="W29" s="23">
        <v>0</v>
      </c>
      <c r="X29" s="23">
        <v>0</v>
      </c>
      <c r="Y29" s="23">
        <v>0</v>
      </c>
      <c r="Z29" s="23">
        <v>0</v>
      </c>
      <c r="AA29" s="26">
        <f t="shared" si="0"/>
        <v>0</v>
      </c>
      <c r="AB29"/>
    </row>
    <row r="30" spans="1:28" x14ac:dyDescent="0.35">
      <c r="A30" s="28" t="s">
        <v>40</v>
      </c>
      <c r="B30" s="31" t="s">
        <v>41</v>
      </c>
      <c r="C30" s="28">
        <f>SUM(C27:C29)</f>
        <v>2153216.1912029199</v>
      </c>
      <c r="D30" s="28">
        <f>SUM(D27:D29)</f>
        <v>2156174.0585065046</v>
      </c>
      <c r="E30" s="30">
        <f>IFERROR((D30-C30)/C30,0)</f>
        <v>1.3736973164465453E-3</v>
      </c>
      <c r="F30" s="32"/>
      <c r="G30" s="29">
        <f t="shared" ref="G30:K30" si="1">SUM(G27:G29)</f>
        <v>470180.92460362928</v>
      </c>
      <c r="H30" s="4">
        <f t="shared" si="1"/>
        <v>708147.94805275323</v>
      </c>
      <c r="I30" s="4">
        <f t="shared" si="1"/>
        <v>558134.07888123509</v>
      </c>
      <c r="J30" s="4">
        <f t="shared" si="1"/>
        <v>419711.1069688868</v>
      </c>
      <c r="K30" s="32">
        <f t="shared" si="1"/>
        <v>2156174.0585065046</v>
      </c>
      <c r="L30" s="28">
        <f t="shared" ref="L30" si="2">SUM(L27:L29)</f>
        <v>191470.5929345724</v>
      </c>
      <c r="M30" s="4">
        <f t="shared" ref="M30" si="3">SUM(M27:M29)</f>
        <v>169474.70200910015</v>
      </c>
      <c r="N30" s="4">
        <f t="shared" ref="N30" si="4">SUM(N27:N29)</f>
        <v>244147.12718331127</v>
      </c>
      <c r="O30" s="32">
        <f t="shared" ref="O30" si="5">SUM(O27:O29)</f>
        <v>92505.714590831514</v>
      </c>
      <c r="P30" s="28">
        <f t="shared" ref="P30" si="6">SUM(P27:P29)</f>
        <v>63364.6594086197</v>
      </c>
      <c r="Q30" s="4">
        <f t="shared" ref="Q30" si="7">SUM(Q27:Q29)</f>
        <v>172001.69237453112</v>
      </c>
      <c r="R30" s="4">
        <f t="shared" ref="R30" si="8">SUM(R27:R29)</f>
        <v>161404.02672164713</v>
      </c>
      <c r="S30" s="4">
        <f t="shared" ref="S30" si="9">SUM(S27:S29)</f>
        <v>258409.07608744054</v>
      </c>
      <c r="T30" s="4">
        <f t="shared" ref="T30" si="10">SUM(T27:T29)</f>
        <v>12932.502353410186</v>
      </c>
      <c r="U30" s="32">
        <f t="shared" ref="U30" si="11">SUM(U27:U29)</f>
        <v>113410.57709709146</v>
      </c>
      <c r="V30" s="29">
        <f t="shared" ref="V30" si="12">SUM(V27:V29)</f>
        <v>125026.00502702181</v>
      </c>
      <c r="W30" s="4">
        <f t="shared" ref="W30" si="13">SUM(W27:W29)</f>
        <v>64653.018477648438</v>
      </c>
      <c r="X30" s="4">
        <f t="shared" ref="X30" si="14">SUM(X27:X29)</f>
        <v>186951.66163713313</v>
      </c>
      <c r="Y30" s="4">
        <f t="shared" ref="Y30" si="15">SUM(Y27:Y29)</f>
        <v>165974.06468373805</v>
      </c>
      <c r="Z30" s="4">
        <f t="shared" ref="Z30" si="16">SUM(Z27:Z29)</f>
        <v>134448.63792040784</v>
      </c>
      <c r="AA30" s="32">
        <f t="shared" ref="AA30" si="17">SUM(AA27:AA29)</f>
        <v>2156174.0585065046</v>
      </c>
      <c r="AB30"/>
    </row>
    <row r="31" spans="1:28" x14ac:dyDescent="0.35">
      <c r="A31" s="27"/>
      <c r="B31" s="62"/>
      <c r="C31" s="70"/>
      <c r="D31" s="23"/>
      <c r="E31" s="24"/>
      <c r="F31" s="71"/>
      <c r="G31" s="23"/>
      <c r="H31" s="24"/>
      <c r="I31" s="24"/>
      <c r="J31" s="24"/>
      <c r="K31" s="26"/>
      <c r="L31" s="25"/>
      <c r="M31" s="24"/>
      <c r="N31" s="24"/>
      <c r="O31" s="54"/>
      <c r="P31" s="25"/>
      <c r="Q31" s="24"/>
      <c r="R31" s="24"/>
      <c r="S31" s="24"/>
      <c r="T31" s="24"/>
      <c r="U31" s="54"/>
      <c r="V31" s="23"/>
      <c r="W31" s="24"/>
      <c r="X31" s="24"/>
      <c r="Y31" s="24"/>
      <c r="Z31" s="24"/>
      <c r="AA31" s="26"/>
      <c r="AB31"/>
    </row>
    <row r="32" spans="1:28" x14ac:dyDescent="0.35">
      <c r="A32" s="22"/>
      <c r="B32" s="61" t="s">
        <v>42</v>
      </c>
      <c r="C32" s="70"/>
      <c r="D32" s="23"/>
      <c r="E32" s="24"/>
      <c r="F32" s="54"/>
      <c r="G32" s="23"/>
      <c r="H32" s="24"/>
      <c r="I32" s="24"/>
      <c r="J32" s="24"/>
      <c r="K32" s="26"/>
      <c r="L32" s="25"/>
      <c r="M32" s="24"/>
      <c r="N32" s="24"/>
      <c r="O32" s="54"/>
      <c r="P32" s="25"/>
      <c r="Q32" s="24"/>
      <c r="R32" s="24"/>
      <c r="S32" s="24"/>
      <c r="T32" s="24"/>
      <c r="U32" s="54"/>
      <c r="V32" s="23"/>
      <c r="W32" s="24"/>
      <c r="X32" s="24"/>
      <c r="Y32" s="24"/>
      <c r="Z32" s="24"/>
      <c r="AA32" s="26"/>
      <c r="AB32"/>
    </row>
    <row r="33" spans="1:28" ht="29" outlineLevel="1" x14ac:dyDescent="0.35">
      <c r="A33" s="33" t="s">
        <v>43</v>
      </c>
      <c r="B33" s="63" t="s">
        <v>5</v>
      </c>
      <c r="C33" s="70">
        <v>191737.62642673522</v>
      </c>
      <c r="D33" s="23">
        <v>208847.05852573243</v>
      </c>
      <c r="E33" s="9">
        <f t="shared" ref="E33:E48" si="18">IFERROR((D33-C33)/C33,0)</f>
        <v>8.923356577346013E-2</v>
      </c>
      <c r="F33" s="84" t="s">
        <v>82</v>
      </c>
      <c r="G33" s="23">
        <v>55248.930321925087</v>
      </c>
      <c r="H33" s="23">
        <v>84824.579096865375</v>
      </c>
      <c r="I33" s="23">
        <v>22141.985479673742</v>
      </c>
      <c r="J33" s="23">
        <v>46631.563627268231</v>
      </c>
      <c r="K33" s="26">
        <f>SUM(G33:J33)</f>
        <v>208847.05852573243</v>
      </c>
      <c r="L33" s="25">
        <v>0</v>
      </c>
      <c r="M33" s="23">
        <v>0</v>
      </c>
      <c r="N33" s="23">
        <v>0</v>
      </c>
      <c r="O33" s="55">
        <v>0</v>
      </c>
      <c r="P33" s="25">
        <v>98946.997612292034</v>
      </c>
      <c r="Q33" s="23">
        <v>0</v>
      </c>
      <c r="R33" s="23">
        <v>66422.307041160006</v>
      </c>
      <c r="S33" s="23">
        <v>0</v>
      </c>
      <c r="T33" s="23">
        <v>0</v>
      </c>
      <c r="U33" s="55">
        <v>0</v>
      </c>
      <c r="V33" s="23">
        <v>0</v>
      </c>
      <c r="W33" s="23">
        <v>43477.75387228038</v>
      </c>
      <c r="X33" s="23">
        <v>0</v>
      </c>
      <c r="Y33" s="23">
        <v>0</v>
      </c>
      <c r="Z33" s="23">
        <v>0</v>
      </c>
      <c r="AA33" s="26">
        <f t="shared" ref="AA33:AA36" si="19">SUM(L33:Z33)</f>
        <v>208847.05852573243</v>
      </c>
      <c r="AB33"/>
    </row>
    <row r="34" spans="1:28" ht="29" outlineLevel="1" x14ac:dyDescent="0.35">
      <c r="A34" s="33" t="s">
        <v>44</v>
      </c>
      <c r="B34" s="63" t="s">
        <v>6</v>
      </c>
      <c r="C34" s="70">
        <v>1194070.890952274</v>
      </c>
      <c r="D34" s="23">
        <v>1876246.4062972767</v>
      </c>
      <c r="E34" s="9">
        <f t="shared" si="18"/>
        <v>0.57130235776953442</v>
      </c>
      <c r="F34" s="84" t="s">
        <v>88</v>
      </c>
      <c r="G34" s="23">
        <v>298105.24280421424</v>
      </c>
      <c r="H34" s="23">
        <v>687187.43003294803</v>
      </c>
      <c r="I34" s="23">
        <v>509845.15829343372</v>
      </c>
      <c r="J34" s="23">
        <v>381108.57516668079</v>
      </c>
      <c r="K34" s="26">
        <f>SUM(G34:J34)</f>
        <v>1876246.4062972767</v>
      </c>
      <c r="L34" s="25">
        <v>133009.38665595272</v>
      </c>
      <c r="M34" s="23">
        <v>156944.36236222612</v>
      </c>
      <c r="N34" s="23">
        <v>152065.99381062901</v>
      </c>
      <c r="O34" s="55">
        <v>49162.907175377011</v>
      </c>
      <c r="P34" s="25">
        <v>85218.510667679075</v>
      </c>
      <c r="Q34" s="23">
        <v>253810.48297517418</v>
      </c>
      <c r="R34" s="23">
        <v>94291.042148891196</v>
      </c>
      <c r="S34" s="23">
        <v>137368.61501501381</v>
      </c>
      <c r="T34" s="23">
        <v>6030.9759999999997</v>
      </c>
      <c r="U34" s="55">
        <v>265697.42362707929</v>
      </c>
      <c r="V34" s="23">
        <v>131103.9716816303</v>
      </c>
      <c r="W34" s="23">
        <v>117954.91418271954</v>
      </c>
      <c r="X34" s="23">
        <v>64200.870667679075</v>
      </c>
      <c r="Y34" s="23">
        <v>93718.510667679075</v>
      </c>
      <c r="Z34" s="23">
        <v>135668.43865954649</v>
      </c>
      <c r="AA34" s="26">
        <f t="shared" si="19"/>
        <v>1876246.4062972767</v>
      </c>
      <c r="AB34"/>
    </row>
    <row r="35" spans="1:28" outlineLevel="1" x14ac:dyDescent="0.35">
      <c r="A35" s="33" t="s">
        <v>45</v>
      </c>
      <c r="B35" s="63" t="s">
        <v>7</v>
      </c>
      <c r="C35" s="70">
        <v>0</v>
      </c>
      <c r="D35" s="23">
        <v>0</v>
      </c>
      <c r="E35" s="9">
        <f t="shared" si="18"/>
        <v>0</v>
      </c>
      <c r="F35" s="72"/>
      <c r="G35" s="40">
        <v>0</v>
      </c>
      <c r="H35" s="40">
        <v>0</v>
      </c>
      <c r="I35" s="40">
        <v>0</v>
      </c>
      <c r="J35" s="40">
        <v>0</v>
      </c>
      <c r="K35" s="26">
        <f>SUM(G35:J35)</f>
        <v>0</v>
      </c>
      <c r="L35" s="50">
        <v>0</v>
      </c>
      <c r="M35" s="40">
        <v>0</v>
      </c>
      <c r="N35" s="40">
        <v>0</v>
      </c>
      <c r="O35" s="56">
        <v>0</v>
      </c>
      <c r="P35" s="50">
        <v>0</v>
      </c>
      <c r="Q35" s="40">
        <v>0</v>
      </c>
      <c r="R35" s="40">
        <v>0</v>
      </c>
      <c r="S35" s="40">
        <v>0</v>
      </c>
      <c r="T35" s="40">
        <v>0</v>
      </c>
      <c r="U35" s="56">
        <v>0</v>
      </c>
      <c r="V35" s="40">
        <v>0</v>
      </c>
      <c r="W35" s="40">
        <v>0</v>
      </c>
      <c r="X35" s="40">
        <v>0</v>
      </c>
      <c r="Y35" s="40">
        <v>0</v>
      </c>
      <c r="Z35" s="40">
        <v>0</v>
      </c>
      <c r="AA35" s="26">
        <f t="shared" si="19"/>
        <v>0</v>
      </c>
      <c r="AB35"/>
    </row>
    <row r="36" spans="1:28" ht="29" outlineLevel="1" x14ac:dyDescent="0.35">
      <c r="A36" s="33" t="s">
        <v>46</v>
      </c>
      <c r="B36" s="63" t="s">
        <v>8</v>
      </c>
      <c r="C36" s="70">
        <v>462545.26777953259</v>
      </c>
      <c r="D36" s="23">
        <v>405611.45365623693</v>
      </c>
      <c r="E36" s="9">
        <f t="shared" si="18"/>
        <v>-0.12308809124047199</v>
      </c>
      <c r="F36" s="84" t="s">
        <v>83</v>
      </c>
      <c r="G36" s="23">
        <v>217472.3707664884</v>
      </c>
      <c r="H36" s="23">
        <v>87934.176025979425</v>
      </c>
      <c r="I36" s="23">
        <v>0</v>
      </c>
      <c r="J36" s="23">
        <v>100204.90686376908</v>
      </c>
      <c r="K36" s="26">
        <f>SUM(G36:J36)</f>
        <v>405611.45365623687</v>
      </c>
      <c r="L36" s="25">
        <v>20693.677105829607</v>
      </c>
      <c r="M36" s="23">
        <v>20693.677105829607</v>
      </c>
      <c r="N36" s="23">
        <v>20693.677105829607</v>
      </c>
      <c r="O36" s="55">
        <v>20693.677105829607</v>
      </c>
      <c r="P36" s="25">
        <v>20693.677105829607</v>
      </c>
      <c r="Q36" s="23">
        <v>31586.714500417904</v>
      </c>
      <c r="R36" s="23">
        <v>31586.714500417904</v>
      </c>
      <c r="S36" s="23">
        <v>48897.593648035821</v>
      </c>
      <c r="T36" s="23">
        <v>3170.4906863769083</v>
      </c>
      <c r="U36" s="55">
        <v>80507.301564704059</v>
      </c>
      <c r="V36" s="23">
        <v>20693.677105829607</v>
      </c>
      <c r="W36" s="23">
        <v>23619.544803817887</v>
      </c>
      <c r="X36" s="23">
        <v>20693.677105829607</v>
      </c>
      <c r="Y36" s="23">
        <v>20693.677105829607</v>
      </c>
      <c r="Z36" s="23">
        <v>20693.677105829607</v>
      </c>
      <c r="AA36" s="26">
        <f t="shared" si="19"/>
        <v>405611.45365623687</v>
      </c>
      <c r="AB36"/>
    </row>
    <row r="37" spans="1:28" ht="27" customHeight="1" x14ac:dyDescent="0.35">
      <c r="A37" s="34" t="s">
        <v>47</v>
      </c>
      <c r="B37" s="64" t="s">
        <v>48</v>
      </c>
      <c r="C37" s="49">
        <f>SUM(C33:C36)</f>
        <v>1848353.7851585418</v>
      </c>
      <c r="D37" s="37">
        <f>SUM(D33:D36)</f>
        <v>2490704.9184792461</v>
      </c>
      <c r="E37" s="36">
        <f t="shared" si="18"/>
        <v>0.34752607345979869</v>
      </c>
      <c r="F37" s="73"/>
      <c r="G37" s="35">
        <f t="shared" ref="G37:K37" si="20">SUM(G33:G36)</f>
        <v>570826.5438926277</v>
      </c>
      <c r="H37" s="37">
        <f t="shared" si="20"/>
        <v>859946.18515579286</v>
      </c>
      <c r="I37" s="37">
        <f t="shared" si="20"/>
        <v>531987.14377310744</v>
      </c>
      <c r="J37" s="37">
        <f t="shared" si="20"/>
        <v>527945.04565771809</v>
      </c>
      <c r="K37" s="26">
        <f t="shared" si="20"/>
        <v>2490704.9184792461</v>
      </c>
      <c r="L37" s="38">
        <f t="shared" ref="L37" si="21">SUM(L33:L36)</f>
        <v>153703.06376178234</v>
      </c>
      <c r="M37" s="37">
        <f t="shared" ref="M37" si="22">SUM(M33:M36)</f>
        <v>177638.03946805574</v>
      </c>
      <c r="N37" s="37">
        <f t="shared" ref="N37" si="23">SUM(N33:N36)</f>
        <v>172759.67091645862</v>
      </c>
      <c r="O37" s="57">
        <f t="shared" ref="O37" si="24">SUM(O33:O36)</f>
        <v>69856.584281206626</v>
      </c>
      <c r="P37" s="38">
        <f t="shared" ref="P37" si="25">SUM(P33:P36)</f>
        <v>204859.18538580072</v>
      </c>
      <c r="Q37" s="37">
        <f t="shared" ref="Q37" si="26">SUM(Q33:Q36)</f>
        <v>285397.19747559208</v>
      </c>
      <c r="R37" s="37">
        <f t="shared" ref="R37" si="27">SUM(R33:R36)</f>
        <v>192300.06369046911</v>
      </c>
      <c r="S37" s="37">
        <f t="shared" ref="S37" si="28">SUM(S33:S36)</f>
        <v>186266.20866304962</v>
      </c>
      <c r="T37" s="37">
        <f t="shared" ref="T37" si="29">SUM(T33:T36)</f>
        <v>9201.4666863769089</v>
      </c>
      <c r="U37" s="57">
        <f t="shared" ref="U37" si="30">SUM(U33:U36)</f>
        <v>346204.72519178333</v>
      </c>
      <c r="V37" s="35">
        <f t="shared" ref="V37" si="31">SUM(V33:V36)</f>
        <v>151797.64878745991</v>
      </c>
      <c r="W37" s="37">
        <f t="shared" ref="W37" si="32">SUM(W33:W36)</f>
        <v>185052.21285881783</v>
      </c>
      <c r="X37" s="37">
        <f t="shared" ref="X37" si="33">SUM(X33:X36)</f>
        <v>84894.547773508675</v>
      </c>
      <c r="Y37" s="37">
        <f t="shared" ref="Y37" si="34">SUM(Y33:Y36)</f>
        <v>114412.18777350869</v>
      </c>
      <c r="Z37" s="37">
        <f t="shared" ref="Z37" si="35">SUM(Z33:Z36)</f>
        <v>156362.1157653761</v>
      </c>
      <c r="AA37" s="26">
        <f t="shared" ref="AA37" si="36">SUM(AA33:AA36)</f>
        <v>2490704.9184792461</v>
      </c>
      <c r="AB37"/>
    </row>
    <row r="38" spans="1:28" ht="26" outlineLevel="1" x14ac:dyDescent="0.35">
      <c r="A38" s="33" t="s">
        <v>49</v>
      </c>
      <c r="B38" s="63" t="s">
        <v>5</v>
      </c>
      <c r="C38" s="70">
        <v>455256.48157894734</v>
      </c>
      <c r="D38" s="23">
        <v>585463.19431420183</v>
      </c>
      <c r="E38" s="9">
        <f t="shared" si="18"/>
        <v>0.28600737826656286</v>
      </c>
      <c r="F38" s="82" t="s">
        <v>86</v>
      </c>
      <c r="G38" s="23">
        <v>146365.79857855046</v>
      </c>
      <c r="H38" s="23">
        <v>146365.79857855046</v>
      </c>
      <c r="I38" s="23">
        <v>146365.79857855046</v>
      </c>
      <c r="J38" s="23">
        <v>146365.79857855046</v>
      </c>
      <c r="K38" s="26">
        <f>SUM(G38:J38)</f>
        <v>585463.19431420183</v>
      </c>
      <c r="L38" s="25">
        <v>48750.342693886749</v>
      </c>
      <c r="M38" s="23">
        <v>48750.342693886749</v>
      </c>
      <c r="N38" s="23">
        <v>48750.342693886749</v>
      </c>
      <c r="O38" s="55">
        <v>19652.037675004067</v>
      </c>
      <c r="P38" s="25">
        <v>48750.342693886749</v>
      </c>
      <c r="Q38" s="23">
        <v>48750.342693886749</v>
      </c>
      <c r="R38" s="23">
        <v>48750.342693886749</v>
      </c>
      <c r="S38" s="23">
        <v>48750.342693886749</v>
      </c>
      <c r="T38" s="23">
        <v>0</v>
      </c>
      <c r="U38" s="55">
        <v>19652.037675004067</v>
      </c>
      <c r="V38" s="23">
        <v>48750.342693886749</v>
      </c>
      <c r="W38" s="23">
        <v>46322.530608733796</v>
      </c>
      <c r="X38" s="23">
        <v>36611.282268121991</v>
      </c>
      <c r="Y38" s="23">
        <v>36611.282268121991</v>
      </c>
      <c r="Z38" s="23">
        <v>36611.282268121991</v>
      </c>
      <c r="AA38" s="26">
        <f t="shared" ref="AA38:AA39" si="37">SUM(L38:Z38)</f>
        <v>585463.19431420183</v>
      </c>
      <c r="AB38"/>
    </row>
    <row r="39" spans="1:28" ht="39" outlineLevel="1" x14ac:dyDescent="0.35">
      <c r="A39" s="33" t="s">
        <v>50</v>
      </c>
      <c r="B39" s="63" t="s">
        <v>9</v>
      </c>
      <c r="C39" s="70">
        <v>33500</v>
      </c>
      <c r="D39" s="23">
        <v>4500</v>
      </c>
      <c r="E39" s="9">
        <f t="shared" si="18"/>
        <v>-0.86567164179104472</v>
      </c>
      <c r="F39" s="74" t="s">
        <v>84</v>
      </c>
      <c r="G39" s="23">
        <v>4500</v>
      </c>
      <c r="H39" s="23">
        <v>0</v>
      </c>
      <c r="I39" s="23">
        <v>0</v>
      </c>
      <c r="J39" s="23">
        <v>0</v>
      </c>
      <c r="K39" s="26">
        <f>SUM(G39:J39)</f>
        <v>4500</v>
      </c>
      <c r="L39" s="25">
        <v>321.42857142857139</v>
      </c>
      <c r="M39" s="23">
        <v>321.42857142857139</v>
      </c>
      <c r="N39" s="23">
        <v>321.42857142857139</v>
      </c>
      <c r="O39" s="55">
        <v>321.42857142857139</v>
      </c>
      <c r="P39" s="25">
        <v>321.42857142857139</v>
      </c>
      <c r="Q39" s="23">
        <v>321.42857142857139</v>
      </c>
      <c r="R39" s="23">
        <v>321.42857142857139</v>
      </c>
      <c r="S39" s="23">
        <v>321.42857142857139</v>
      </c>
      <c r="T39" s="23">
        <v>0</v>
      </c>
      <c r="U39" s="55">
        <v>321.42857142857139</v>
      </c>
      <c r="V39" s="23">
        <v>321.42857142857139</v>
      </c>
      <c r="W39" s="23">
        <v>321.42857142857139</v>
      </c>
      <c r="X39" s="23">
        <v>321.42857142857139</v>
      </c>
      <c r="Y39" s="23">
        <v>321.42857142857139</v>
      </c>
      <c r="Z39" s="23">
        <v>321.42857142857139</v>
      </c>
      <c r="AA39" s="26">
        <f t="shared" si="37"/>
        <v>4500</v>
      </c>
      <c r="AB39"/>
    </row>
    <row r="40" spans="1:28" x14ac:dyDescent="0.35">
      <c r="A40" s="34" t="s">
        <v>51</v>
      </c>
      <c r="B40" s="64" t="s">
        <v>52</v>
      </c>
      <c r="C40" s="38">
        <f>C38+C39</f>
        <v>488756.48157894734</v>
      </c>
      <c r="D40" s="37">
        <f>D38+D39</f>
        <v>589963.19431420183</v>
      </c>
      <c r="E40" s="36">
        <f t="shared" si="18"/>
        <v>0.20706981196096297</v>
      </c>
      <c r="F40" s="73"/>
      <c r="G40" s="35">
        <f t="shared" ref="G40:K40" si="38">G38+G39</f>
        <v>150865.79857855046</v>
      </c>
      <c r="H40" s="37">
        <f t="shared" si="38"/>
        <v>146365.79857855046</v>
      </c>
      <c r="I40" s="37">
        <f t="shared" si="38"/>
        <v>146365.79857855046</v>
      </c>
      <c r="J40" s="37">
        <f t="shared" si="38"/>
        <v>146365.79857855046</v>
      </c>
      <c r="K40" s="26">
        <f t="shared" si="38"/>
        <v>589963.19431420183</v>
      </c>
      <c r="L40" s="38">
        <f t="shared" ref="L40" si="39">L38+L39</f>
        <v>49071.771265315321</v>
      </c>
      <c r="M40" s="37">
        <f t="shared" ref="M40" si="40">M38+M39</f>
        <v>49071.771265315321</v>
      </c>
      <c r="N40" s="37">
        <f t="shared" ref="N40" si="41">N38+N39</f>
        <v>49071.771265315321</v>
      </c>
      <c r="O40" s="57">
        <f t="shared" ref="O40" si="42">O38+O39</f>
        <v>19973.466246432639</v>
      </c>
      <c r="P40" s="38">
        <f t="shared" ref="P40" si="43">P38+P39</f>
        <v>49071.771265315321</v>
      </c>
      <c r="Q40" s="37">
        <f t="shared" ref="Q40" si="44">Q38+Q39</f>
        <v>49071.771265315321</v>
      </c>
      <c r="R40" s="37">
        <f t="shared" ref="R40" si="45">R38+R39</f>
        <v>49071.771265315321</v>
      </c>
      <c r="S40" s="37">
        <f t="shared" ref="S40" si="46">S38+S39</f>
        <v>49071.771265315321</v>
      </c>
      <c r="T40" s="37">
        <f t="shared" ref="T40" si="47">T38+T39</f>
        <v>0</v>
      </c>
      <c r="U40" s="57">
        <f t="shared" ref="U40" si="48">U38+U39</f>
        <v>19973.466246432639</v>
      </c>
      <c r="V40" s="35">
        <f t="shared" ref="V40" si="49">V38+V39</f>
        <v>49071.771265315321</v>
      </c>
      <c r="W40" s="37">
        <f t="shared" ref="W40" si="50">W38+W39</f>
        <v>46643.959180162368</v>
      </c>
      <c r="X40" s="37">
        <f t="shared" ref="X40" si="51">X38+X39</f>
        <v>36932.710839550564</v>
      </c>
      <c r="Y40" s="37">
        <f t="shared" ref="Y40" si="52">Y38+Y39</f>
        <v>36932.710839550564</v>
      </c>
      <c r="Z40" s="37">
        <f t="shared" ref="Z40" si="53">Z38+Z39</f>
        <v>36932.710839550564</v>
      </c>
      <c r="AA40" s="26">
        <f t="shared" ref="AA40" si="54">AA38+AA39</f>
        <v>589963.19431420183</v>
      </c>
      <c r="AB40"/>
    </row>
    <row r="41" spans="1:28" x14ac:dyDescent="0.35">
      <c r="A41" s="27" t="s">
        <v>53</v>
      </c>
      <c r="B41" s="62" t="s">
        <v>10</v>
      </c>
      <c r="C41" s="70">
        <v>331428.06898678385</v>
      </c>
      <c r="D41" s="23">
        <v>358586.13415165915</v>
      </c>
      <c r="E41" s="48">
        <f t="shared" si="18"/>
        <v>8.1942562221422058E-2</v>
      </c>
      <c r="F41" s="75" t="s">
        <v>85</v>
      </c>
      <c r="G41" s="23">
        <v>46766.046114636607</v>
      </c>
      <c r="H41" s="23">
        <v>133685.42528113164</v>
      </c>
      <c r="I41" s="23">
        <v>88479.367196384308</v>
      </c>
      <c r="J41" s="23">
        <v>89655.295559506514</v>
      </c>
      <c r="K41" s="26">
        <f>SUM(G41:J41)</f>
        <v>358586.13415165909</v>
      </c>
      <c r="L41" s="25">
        <v>32100.03478356473</v>
      </c>
      <c r="M41" s="23">
        <v>40022.034783564726</v>
      </c>
      <c r="N41" s="23">
        <v>32100.03478356473</v>
      </c>
      <c r="O41" s="55">
        <v>32100.03478356473</v>
      </c>
      <c r="P41" s="25">
        <v>7614.8532091627521</v>
      </c>
      <c r="Q41" s="23">
        <v>9823.3839470415405</v>
      </c>
      <c r="R41" s="23">
        <v>12323.383947041541</v>
      </c>
      <c r="S41" s="23">
        <v>13333.112897041541</v>
      </c>
      <c r="T41" s="23">
        <v>642.8075</v>
      </c>
      <c r="U41" s="55">
        <v>93081.242540937223</v>
      </c>
      <c r="V41" s="23">
        <v>13801.519149927281</v>
      </c>
      <c r="W41" s="23">
        <v>11795.562037156675</v>
      </c>
      <c r="X41" s="23">
        <v>25184.853209162753</v>
      </c>
      <c r="Y41" s="23">
        <v>7614.8532091627521</v>
      </c>
      <c r="Z41" s="23">
        <v>27048.423370766126</v>
      </c>
      <c r="AA41" s="26">
        <f t="shared" ref="AA41:AA45" si="55">SUM(L41:Z41)</f>
        <v>358586.13415165909</v>
      </c>
      <c r="AB41"/>
    </row>
    <row r="42" spans="1:28" ht="52" x14ac:dyDescent="0.35">
      <c r="A42" s="27" t="s">
        <v>54</v>
      </c>
      <c r="B42" s="62" t="s">
        <v>11</v>
      </c>
      <c r="C42" s="70">
        <v>359377.49844298942</v>
      </c>
      <c r="D42" s="23">
        <v>379622.29341985361</v>
      </c>
      <c r="E42" s="9">
        <f t="shared" si="18"/>
        <v>5.6332950906985507E-2</v>
      </c>
      <c r="F42" s="87" t="s">
        <v>90</v>
      </c>
      <c r="G42" s="23">
        <v>90091.952060819865</v>
      </c>
      <c r="H42" s="23">
        <v>150909.09634314157</v>
      </c>
      <c r="I42" s="23">
        <v>64545.477510396238</v>
      </c>
      <c r="J42" s="23">
        <v>74075.767505495984</v>
      </c>
      <c r="K42" s="26">
        <f>SUM(G42:J42)</f>
        <v>379622.29341985367</v>
      </c>
      <c r="L42" s="25">
        <v>30628.148215718749</v>
      </c>
      <c r="M42" s="23">
        <v>23724.473837672627</v>
      </c>
      <c r="N42" s="23">
        <v>32738.308585986924</v>
      </c>
      <c r="O42" s="55">
        <v>11549.895321093034</v>
      </c>
      <c r="P42" s="25">
        <v>11111.313535028621</v>
      </c>
      <c r="Q42" s="23">
        <v>24019.726677817776</v>
      </c>
      <c r="R42" s="23">
        <v>40306.46744015572</v>
      </c>
      <c r="S42" s="23">
        <v>67530.286363787585</v>
      </c>
      <c r="T42" s="23">
        <v>4359.0613525792896</v>
      </c>
      <c r="U42" s="55">
        <v>12834.221195980705</v>
      </c>
      <c r="V42" s="23">
        <v>11951.73143014217</v>
      </c>
      <c r="W42" s="23">
        <v>22706.464500078171</v>
      </c>
      <c r="X42" s="23">
        <v>57354.091145766899</v>
      </c>
      <c r="Y42" s="23">
        <v>1558.1326496577617</v>
      </c>
      <c r="Z42" s="23">
        <v>27249.971168387645</v>
      </c>
      <c r="AA42" s="26">
        <f t="shared" si="55"/>
        <v>379622.29341985367</v>
      </c>
      <c r="AB42"/>
    </row>
    <row r="43" spans="1:28" ht="78" x14ac:dyDescent="0.35">
      <c r="A43" s="27" t="s">
        <v>55</v>
      </c>
      <c r="B43" s="62" t="s">
        <v>12</v>
      </c>
      <c r="C43" s="70">
        <v>10847.621817390767</v>
      </c>
      <c r="D43" s="23">
        <v>22352.293413865074</v>
      </c>
      <c r="E43" s="48">
        <f t="shared" si="18"/>
        <v>1.060570859691123</v>
      </c>
      <c r="F43" s="86" t="s">
        <v>89</v>
      </c>
      <c r="G43" s="23">
        <v>4780.5832911228126</v>
      </c>
      <c r="H43" s="23">
        <v>8182.4212751532968</v>
      </c>
      <c r="I43" s="23">
        <v>4406.2489591889116</v>
      </c>
      <c r="J43" s="23">
        <v>4983.0398884000497</v>
      </c>
      <c r="K43" s="26">
        <f>SUM(G43:J43)</f>
        <v>22352.293413865071</v>
      </c>
      <c r="L43" s="25">
        <v>3786.8831857365631</v>
      </c>
      <c r="M43" s="23">
        <v>4778.4756224359198</v>
      </c>
      <c r="N43" s="23">
        <v>1348.3727345941863</v>
      </c>
      <c r="O43" s="55">
        <v>1348.3727345941863</v>
      </c>
      <c r="P43" s="25">
        <v>147.83672384957956</v>
      </c>
      <c r="Q43" s="23">
        <v>147.83672384957956</v>
      </c>
      <c r="R43" s="23">
        <v>5558.3105174455795</v>
      </c>
      <c r="S43" s="23">
        <v>147.83672384957956</v>
      </c>
      <c r="T43" s="23">
        <v>0</v>
      </c>
      <c r="U43" s="55">
        <v>3170.0684835593383</v>
      </c>
      <c r="V43" s="23">
        <v>147.83672384957956</v>
      </c>
      <c r="W43" s="23">
        <v>295.67344769915911</v>
      </c>
      <c r="X43" s="23">
        <v>147.83672384957956</v>
      </c>
      <c r="Y43" s="23">
        <v>147.83672384957956</v>
      </c>
      <c r="Z43" s="23">
        <v>1179.1163447026604</v>
      </c>
      <c r="AA43" s="26">
        <f t="shared" si="55"/>
        <v>22352.293413865074</v>
      </c>
      <c r="AB43"/>
    </row>
    <row r="44" spans="1:28" ht="26" outlineLevel="1" x14ac:dyDescent="0.35">
      <c r="A44" s="33" t="s">
        <v>56</v>
      </c>
      <c r="B44" s="63" t="s">
        <v>5</v>
      </c>
      <c r="C44" s="70">
        <v>298754.16083842178</v>
      </c>
      <c r="D44" s="23">
        <v>392458.99721450917</v>
      </c>
      <c r="E44" s="9">
        <f t="shared" si="18"/>
        <v>0.31365198768484004</v>
      </c>
      <c r="F44" s="82" t="s">
        <v>86</v>
      </c>
      <c r="G44" s="23">
        <v>309911.26103116327</v>
      </c>
      <c r="H44" s="23">
        <v>34966.002989965076</v>
      </c>
      <c r="I44" s="23">
        <v>21538.975815441067</v>
      </c>
      <c r="J44" s="23">
        <v>26042.75737793975</v>
      </c>
      <c r="K44" s="26">
        <f>SUM(G44:J44)</f>
        <v>392458.99721450917</v>
      </c>
      <c r="L44" s="25">
        <v>30955.207702746557</v>
      </c>
      <c r="M44" s="23">
        <v>30955.207702746557</v>
      </c>
      <c r="N44" s="23">
        <v>30955.207702746557</v>
      </c>
      <c r="O44" s="55">
        <v>16689.754671069906</v>
      </c>
      <c r="P44" s="25">
        <v>24438.012215847262</v>
      </c>
      <c r="Q44" s="23">
        <v>29580.639110276021</v>
      </c>
      <c r="R44" s="23">
        <v>29580.639110276021</v>
      </c>
      <c r="S44" s="23">
        <v>37753.143201281258</v>
      </c>
      <c r="T44" s="23">
        <v>1496.7956210632301</v>
      </c>
      <c r="U44" s="55">
        <v>14108.210377421956</v>
      </c>
      <c r="V44" s="23">
        <v>24438.012215847262</v>
      </c>
      <c r="W44" s="23">
        <v>23440.294512653832</v>
      </c>
      <c r="X44" s="23">
        <v>49890.51648858696</v>
      </c>
      <c r="Y44" s="23">
        <v>18486.834089146832</v>
      </c>
      <c r="Z44" s="23">
        <v>29690.522492798991</v>
      </c>
      <c r="AA44" s="26">
        <f t="shared" si="55"/>
        <v>392458.99721450917</v>
      </c>
      <c r="AB44"/>
    </row>
    <row r="45" spans="1:28" ht="58" outlineLevel="1" x14ac:dyDescent="0.35">
      <c r="A45" s="33" t="s">
        <v>57</v>
      </c>
      <c r="B45" s="63" t="s">
        <v>9</v>
      </c>
      <c r="C45" s="70">
        <v>167932.89002823853</v>
      </c>
      <c r="D45" s="23">
        <v>163579.06720696893</v>
      </c>
      <c r="E45" s="9">
        <f t="shared" si="18"/>
        <v>-2.592596852550734E-2</v>
      </c>
      <c r="F45" s="85" t="s">
        <v>87</v>
      </c>
      <c r="G45" s="23">
        <v>110005.23708430845</v>
      </c>
      <c r="H45" s="23">
        <v>27326.208073949914</v>
      </c>
      <c r="I45" s="23">
        <v>15885.622252194069</v>
      </c>
      <c r="J45" s="23">
        <v>10361.99979651648</v>
      </c>
      <c r="K45" s="26">
        <f>SUM(G45:J45)</f>
        <v>163579.0672069689</v>
      </c>
      <c r="L45" s="25">
        <v>15358.883906130652</v>
      </c>
      <c r="M45" s="23">
        <v>13377.046682044316</v>
      </c>
      <c r="N45" s="23">
        <v>15663.781940605473</v>
      </c>
      <c r="O45" s="55">
        <v>11090.311423483161</v>
      </c>
      <c r="P45" s="25">
        <v>7221.9176110838744</v>
      </c>
      <c r="Q45" s="23">
        <v>8236.886535279662</v>
      </c>
      <c r="R45" s="23">
        <v>15233.283314448665</v>
      </c>
      <c r="S45" s="23">
        <v>13515.77809410137</v>
      </c>
      <c r="T45" s="23">
        <v>167.36664525814149</v>
      </c>
      <c r="U45" s="55">
        <v>10968.536305435538</v>
      </c>
      <c r="V45" s="23">
        <v>13408.583551848402</v>
      </c>
      <c r="W45" s="23">
        <v>7405.188742262686</v>
      </c>
      <c r="X45" s="23">
        <v>7221.9176110838744</v>
      </c>
      <c r="Y45" s="23">
        <v>9897.9176110838744</v>
      </c>
      <c r="Z45" s="23">
        <v>14811.667232819203</v>
      </c>
      <c r="AA45" s="26">
        <f t="shared" si="55"/>
        <v>163579.0672069689</v>
      </c>
      <c r="AB45"/>
    </row>
    <row r="46" spans="1:28" ht="49.5" customHeight="1" x14ac:dyDescent="0.35">
      <c r="A46" s="34" t="s">
        <v>58</v>
      </c>
      <c r="B46" s="64" t="s">
        <v>59</v>
      </c>
      <c r="C46" s="38">
        <f>C44+C45</f>
        <v>466687.05086666031</v>
      </c>
      <c r="D46" s="35">
        <f>D44+D45</f>
        <v>556038.06442147808</v>
      </c>
      <c r="E46" s="36">
        <f t="shared" si="18"/>
        <v>0.19145809464584165</v>
      </c>
      <c r="F46" s="73"/>
      <c r="G46" s="35">
        <f t="shared" ref="G46:K46" si="56">G44+G45</f>
        <v>419916.49811547174</v>
      </c>
      <c r="H46" s="37">
        <f t="shared" si="56"/>
        <v>62292.211063914991</v>
      </c>
      <c r="I46" s="37">
        <f t="shared" si="56"/>
        <v>37424.598067635132</v>
      </c>
      <c r="J46" s="37">
        <f t="shared" si="56"/>
        <v>36404.75717445623</v>
      </c>
      <c r="K46" s="26">
        <f t="shared" si="56"/>
        <v>556038.06442147808</v>
      </c>
      <c r="L46" s="38">
        <f t="shared" ref="L46:AA46" si="57">L44+L45</f>
        <v>46314.091608877206</v>
      </c>
      <c r="M46" s="37">
        <f t="shared" si="57"/>
        <v>44332.254384790875</v>
      </c>
      <c r="N46" s="37">
        <f t="shared" si="57"/>
        <v>46618.989643352033</v>
      </c>
      <c r="O46" s="57">
        <f t="shared" si="57"/>
        <v>27780.066094553069</v>
      </c>
      <c r="P46" s="38">
        <f t="shared" si="57"/>
        <v>31659.929826931137</v>
      </c>
      <c r="Q46" s="37">
        <f t="shared" si="57"/>
        <v>37817.525645555681</v>
      </c>
      <c r="R46" s="37">
        <f t="shared" si="57"/>
        <v>44813.922424724689</v>
      </c>
      <c r="S46" s="37">
        <f t="shared" si="57"/>
        <v>51268.921295382628</v>
      </c>
      <c r="T46" s="37">
        <f t="shared" si="57"/>
        <v>1664.1622663213716</v>
      </c>
      <c r="U46" s="57">
        <f t="shared" si="57"/>
        <v>25076.746682857494</v>
      </c>
      <c r="V46" s="35">
        <f t="shared" si="57"/>
        <v>37846.59576769566</v>
      </c>
      <c r="W46" s="37">
        <f t="shared" si="57"/>
        <v>30845.483254916518</v>
      </c>
      <c r="X46" s="37">
        <f t="shared" si="57"/>
        <v>57112.434099670834</v>
      </c>
      <c r="Y46" s="37">
        <f t="shared" si="57"/>
        <v>28384.751700230707</v>
      </c>
      <c r="Z46" s="37">
        <f t="shared" si="57"/>
        <v>44502.189725618198</v>
      </c>
      <c r="AA46" s="26">
        <f t="shared" si="57"/>
        <v>556038.06442147808</v>
      </c>
      <c r="AB46"/>
    </row>
    <row r="47" spans="1:28" ht="15" thickBot="1" x14ac:dyDescent="0.4">
      <c r="A47" s="28" t="s">
        <v>60</v>
      </c>
      <c r="B47" s="31" t="s">
        <v>61</v>
      </c>
      <c r="C47" s="28">
        <f>C37+C40+C41+C42+C43+C46</f>
        <v>3505450.5068513132</v>
      </c>
      <c r="D47" s="29">
        <f>D37+D40+D41+D42+D43+D46</f>
        <v>4397266.8982003033</v>
      </c>
      <c r="E47" s="30">
        <f t="shared" si="18"/>
        <v>0.25440849602810189</v>
      </c>
      <c r="F47" s="32"/>
      <c r="G47" s="29">
        <f t="shared" ref="G47:K47" si="58">G37+G40+G41+G42+G43+G46</f>
        <v>1283247.4220532291</v>
      </c>
      <c r="H47" s="4">
        <f t="shared" si="58"/>
        <v>1361381.1376976846</v>
      </c>
      <c r="I47" s="4">
        <f t="shared" si="58"/>
        <v>873208.63408526254</v>
      </c>
      <c r="J47" s="4">
        <f t="shared" si="58"/>
        <v>879429.70436412736</v>
      </c>
      <c r="K47" s="32">
        <f t="shared" si="58"/>
        <v>4397266.8982003033</v>
      </c>
      <c r="L47" s="28">
        <f t="shared" ref="L47:AA47" si="59">L37+L40+L41+L42+L43+L46</f>
        <v>315603.99282099493</v>
      </c>
      <c r="M47" s="4">
        <f t="shared" si="59"/>
        <v>339567.04936183523</v>
      </c>
      <c r="N47" s="4">
        <f t="shared" si="59"/>
        <v>334637.1479292718</v>
      </c>
      <c r="O47" s="32">
        <f t="shared" si="59"/>
        <v>162608.41946144428</v>
      </c>
      <c r="P47" s="28">
        <f t="shared" si="59"/>
        <v>304464.88994608814</v>
      </c>
      <c r="Q47" s="4">
        <f t="shared" si="59"/>
        <v>406277.44173517195</v>
      </c>
      <c r="R47" s="4">
        <f t="shared" si="59"/>
        <v>344373.91928515193</v>
      </c>
      <c r="S47" s="4">
        <f t="shared" si="59"/>
        <v>367618.13720842625</v>
      </c>
      <c r="T47" s="4">
        <f t="shared" si="59"/>
        <v>15867.49780527757</v>
      </c>
      <c r="U47" s="32">
        <f t="shared" si="59"/>
        <v>500340.47034155077</v>
      </c>
      <c r="V47" s="29">
        <f t="shared" si="59"/>
        <v>264617.10312438989</v>
      </c>
      <c r="W47" s="4">
        <f t="shared" si="59"/>
        <v>297339.35527883068</v>
      </c>
      <c r="X47" s="4">
        <f t="shared" si="59"/>
        <v>261626.47379150928</v>
      </c>
      <c r="Y47" s="4">
        <f t="shared" si="59"/>
        <v>189050.47289596003</v>
      </c>
      <c r="Z47" s="4">
        <f t="shared" si="59"/>
        <v>293274.52721440129</v>
      </c>
      <c r="AA47" s="32">
        <f t="shared" si="59"/>
        <v>4397266.8982003033</v>
      </c>
      <c r="AB47"/>
    </row>
    <row r="48" spans="1:28" s="1" customFormat="1" ht="15" thickBot="1" x14ac:dyDescent="0.4">
      <c r="A48" s="41"/>
      <c r="B48" s="65" t="s">
        <v>62</v>
      </c>
      <c r="C48" s="41">
        <f>C30+C47</f>
        <v>5658666.6980542336</v>
      </c>
      <c r="D48" s="42">
        <f>D30+D47</f>
        <v>6553440.9567068079</v>
      </c>
      <c r="E48" s="43">
        <f t="shared" si="18"/>
        <v>0.15812457357848059</v>
      </c>
      <c r="F48" s="44"/>
      <c r="G48" s="42">
        <f t="shared" ref="G48:K48" si="60">G30+G47</f>
        <v>1753428.3466568585</v>
      </c>
      <c r="H48" s="5">
        <f t="shared" si="60"/>
        <v>2069529.0857504378</v>
      </c>
      <c r="I48" s="5">
        <f t="shared" si="60"/>
        <v>1431342.7129664975</v>
      </c>
      <c r="J48" s="5">
        <f t="shared" si="60"/>
        <v>1299140.8113330142</v>
      </c>
      <c r="K48" s="44">
        <f t="shared" si="60"/>
        <v>6553440.9567068079</v>
      </c>
      <c r="L48" s="41">
        <f t="shared" ref="L48:AA48" si="61">L30+L47</f>
        <v>507074.5857555673</v>
      </c>
      <c r="M48" s="5">
        <f t="shared" si="61"/>
        <v>509041.75137093535</v>
      </c>
      <c r="N48" s="5">
        <f t="shared" si="61"/>
        <v>578784.27511258307</v>
      </c>
      <c r="O48" s="44">
        <f t="shared" si="61"/>
        <v>255114.1340522758</v>
      </c>
      <c r="P48" s="41">
        <f t="shared" si="61"/>
        <v>367829.54935470782</v>
      </c>
      <c r="Q48" s="5">
        <f t="shared" si="61"/>
        <v>578279.13410970313</v>
      </c>
      <c r="R48" s="5">
        <f t="shared" si="61"/>
        <v>505777.94600679906</v>
      </c>
      <c r="S48" s="5">
        <f t="shared" si="61"/>
        <v>626027.21329586674</v>
      </c>
      <c r="T48" s="5">
        <f t="shared" si="61"/>
        <v>28800.000158687755</v>
      </c>
      <c r="U48" s="44">
        <f t="shared" si="61"/>
        <v>613751.04743864224</v>
      </c>
      <c r="V48" s="42">
        <f t="shared" si="61"/>
        <v>389643.1081514117</v>
      </c>
      <c r="W48" s="5">
        <f t="shared" si="61"/>
        <v>361992.37375647912</v>
      </c>
      <c r="X48" s="5">
        <f t="shared" si="61"/>
        <v>448578.13542864239</v>
      </c>
      <c r="Y48" s="5">
        <f t="shared" si="61"/>
        <v>355024.53757969808</v>
      </c>
      <c r="Z48" s="5">
        <f t="shared" si="61"/>
        <v>427723.1651348091</v>
      </c>
      <c r="AA48" s="44">
        <f t="shared" si="61"/>
        <v>6553440.9567068079</v>
      </c>
    </row>
    <row r="49" spans="1:28" x14ac:dyDescent="0.35">
      <c r="A49" s="27"/>
      <c r="B49" s="62"/>
      <c r="C49" s="70"/>
      <c r="D49" s="23"/>
      <c r="E49" s="24"/>
      <c r="F49" s="54"/>
      <c r="G49" s="23"/>
      <c r="H49" s="24"/>
      <c r="I49" s="24"/>
      <c r="J49" s="24"/>
      <c r="K49" s="26"/>
      <c r="L49" s="25"/>
      <c r="M49" s="24"/>
      <c r="N49" s="24"/>
      <c r="O49" s="54"/>
      <c r="P49" s="25"/>
      <c r="Q49" s="24"/>
      <c r="R49" s="24"/>
      <c r="S49" s="24"/>
      <c r="T49" s="24"/>
      <c r="U49" s="54"/>
      <c r="V49" s="23"/>
      <c r="W49" s="24"/>
      <c r="X49" s="24"/>
      <c r="Y49" s="24"/>
      <c r="Z49" s="24"/>
      <c r="AA49" s="26"/>
      <c r="AB49"/>
    </row>
    <row r="50" spans="1:28" x14ac:dyDescent="0.35">
      <c r="A50" s="45"/>
      <c r="B50" s="66" t="s">
        <v>63</v>
      </c>
      <c r="C50" s="70"/>
      <c r="D50" s="23"/>
      <c r="E50" s="24"/>
      <c r="F50" s="83"/>
      <c r="G50" s="23"/>
      <c r="H50" s="24"/>
      <c r="I50" s="24"/>
      <c r="J50" s="24"/>
      <c r="K50" s="26"/>
      <c r="L50" s="25"/>
      <c r="M50" s="24"/>
      <c r="N50" s="24"/>
      <c r="O50" s="54"/>
      <c r="P50" s="25"/>
      <c r="Q50" s="24"/>
      <c r="R50" s="24"/>
      <c r="S50" s="24"/>
      <c r="T50" s="24"/>
      <c r="U50" s="54"/>
      <c r="V50" s="23"/>
      <c r="W50" s="24"/>
      <c r="X50" s="24"/>
      <c r="Y50" s="24"/>
      <c r="Z50" s="24"/>
      <c r="AA50" s="26"/>
      <c r="AB50"/>
    </row>
    <row r="51" spans="1:28" ht="26" customHeight="1" x14ac:dyDescent="0.35">
      <c r="A51" s="46" t="s">
        <v>64</v>
      </c>
      <c r="B51" s="67" t="s">
        <v>13</v>
      </c>
      <c r="C51" s="70">
        <v>256876.41805953585</v>
      </c>
      <c r="D51" s="23">
        <v>247502.69760001253</v>
      </c>
      <c r="E51" s="39">
        <f>IFERROR((D51-C51)/C51,0)</f>
        <v>-3.6491167738685874E-2</v>
      </c>
      <c r="F51" s="92" t="s">
        <v>91</v>
      </c>
      <c r="G51" s="23">
        <v>61875.674400003132</v>
      </c>
      <c r="H51" s="23">
        <v>61875.674400003132</v>
      </c>
      <c r="I51" s="23">
        <v>61875.674400003132</v>
      </c>
      <c r="J51" s="23">
        <v>61875.674400003132</v>
      </c>
      <c r="K51" s="26">
        <f>SUM(G51:J51)</f>
        <v>247502.69760001253</v>
      </c>
      <c r="L51" s="25">
        <v>20609.051846197919</v>
      </c>
      <c r="M51" s="23">
        <v>20609.051846197919</v>
      </c>
      <c r="N51" s="23">
        <v>20609.051846197919</v>
      </c>
      <c r="O51" s="55">
        <v>8307.8362314442056</v>
      </c>
      <c r="P51" s="25">
        <v>20609.051846197919</v>
      </c>
      <c r="Q51" s="23">
        <v>20609.051846197919</v>
      </c>
      <c r="R51" s="23">
        <v>20609.051846197919</v>
      </c>
      <c r="S51" s="23">
        <v>20609.051846197919</v>
      </c>
      <c r="T51" s="23">
        <v>0</v>
      </c>
      <c r="U51" s="55">
        <v>8307.8362314442056</v>
      </c>
      <c r="V51" s="23">
        <v>20609.051846197919</v>
      </c>
      <c r="W51" s="23">
        <v>19582.702032619738</v>
      </c>
      <c r="X51" s="23">
        <v>15477.302778307019</v>
      </c>
      <c r="Y51" s="23">
        <v>15477.302778307019</v>
      </c>
      <c r="Z51" s="23">
        <v>15477.302778307019</v>
      </c>
      <c r="AA51" s="26">
        <f t="shared" ref="AA51:AA53" si="62">SUM(L51:Z51)</f>
        <v>247502.69760001259</v>
      </c>
      <c r="AB51"/>
    </row>
    <row r="52" spans="1:28" x14ac:dyDescent="0.35">
      <c r="A52" s="27" t="s">
        <v>65</v>
      </c>
      <c r="B52" s="62" t="s">
        <v>14</v>
      </c>
      <c r="C52" s="70">
        <v>0</v>
      </c>
      <c r="D52" s="23">
        <v>0</v>
      </c>
      <c r="E52" s="9">
        <f>IFERROR((D52-C52)/C52,0)</f>
        <v>0</v>
      </c>
      <c r="F52" s="93"/>
      <c r="G52" s="23">
        <v>0</v>
      </c>
      <c r="H52" s="23">
        <v>0</v>
      </c>
      <c r="I52" s="23">
        <v>0</v>
      </c>
      <c r="J52" s="23">
        <v>0</v>
      </c>
      <c r="K52" s="26">
        <f>SUM(G52:J52)</f>
        <v>0</v>
      </c>
      <c r="L52" s="25">
        <v>0</v>
      </c>
      <c r="M52" s="23">
        <v>0</v>
      </c>
      <c r="N52" s="23">
        <v>0</v>
      </c>
      <c r="O52" s="55">
        <v>0</v>
      </c>
      <c r="P52" s="25">
        <v>0</v>
      </c>
      <c r="Q52" s="23">
        <v>0</v>
      </c>
      <c r="R52" s="23">
        <v>0</v>
      </c>
      <c r="S52" s="23">
        <v>0</v>
      </c>
      <c r="T52" s="23">
        <v>0</v>
      </c>
      <c r="U52" s="55">
        <v>0</v>
      </c>
      <c r="V52" s="23">
        <v>0</v>
      </c>
      <c r="W52" s="23">
        <v>0</v>
      </c>
      <c r="X52" s="23">
        <v>0</v>
      </c>
      <c r="Y52" s="23">
        <v>0</v>
      </c>
      <c r="Z52" s="23">
        <v>0</v>
      </c>
      <c r="AA52" s="26">
        <f t="shared" si="62"/>
        <v>0</v>
      </c>
      <c r="AB52"/>
    </row>
    <row r="53" spans="1:28" x14ac:dyDescent="0.35">
      <c r="A53" s="27" t="s">
        <v>66</v>
      </c>
      <c r="B53" s="62" t="s">
        <v>15</v>
      </c>
      <c r="C53" s="70">
        <v>429632.52552468464</v>
      </c>
      <c r="D53" s="23">
        <v>389897.33510212129</v>
      </c>
      <c r="E53" s="39">
        <f>IFERROR((D53-C53)/C53,0)</f>
        <v>-9.2486457756048898E-2</v>
      </c>
      <c r="F53" s="94"/>
      <c r="G53" s="23">
        <v>88032.397427587581</v>
      </c>
      <c r="H53" s="23">
        <v>106169.31556507519</v>
      </c>
      <c r="I53" s="23">
        <v>99252.860784387522</v>
      </c>
      <c r="J53" s="23">
        <v>96442.761325071042</v>
      </c>
      <c r="K53" s="26">
        <f>SUM(G53:J53)</f>
        <v>389897.33510212135</v>
      </c>
      <c r="L53" s="25">
        <v>33256.21388569077</v>
      </c>
      <c r="M53" s="23">
        <v>33256.21388569077</v>
      </c>
      <c r="N53" s="23">
        <v>33256.21388569077</v>
      </c>
      <c r="O53" s="55">
        <v>33256.21388569077</v>
      </c>
      <c r="P53" s="25">
        <v>24341.757602733211</v>
      </c>
      <c r="Q53" s="23">
        <v>24341.757602733211</v>
      </c>
      <c r="R53" s="23">
        <v>24341.757602733211</v>
      </c>
      <c r="S53" s="23">
        <v>24341.757602733211</v>
      </c>
      <c r="T53" s="23">
        <v>0</v>
      </c>
      <c r="U53" s="55">
        <v>37169.18924631182</v>
      </c>
      <c r="V53" s="23">
        <v>24341.757602733211</v>
      </c>
      <c r="W53" s="23">
        <v>24969.229491180711</v>
      </c>
      <c r="X53" s="23">
        <v>24341.757602733211</v>
      </c>
      <c r="Y53" s="23">
        <v>24341.757602733211</v>
      </c>
      <c r="Z53" s="23">
        <v>24341.757602733211</v>
      </c>
      <c r="AA53" s="26">
        <f t="shared" si="62"/>
        <v>389897.33510212135</v>
      </c>
      <c r="AB53"/>
    </row>
    <row r="54" spans="1:28" ht="15" thickBot="1" x14ac:dyDescent="0.4">
      <c r="A54" s="28" t="s">
        <v>67</v>
      </c>
      <c r="B54" s="31" t="s">
        <v>68</v>
      </c>
      <c r="C54" s="28">
        <f>SUM(C51:C53)</f>
        <v>686508.94358422048</v>
      </c>
      <c r="D54" s="4">
        <f>SUM(D51:D53)</f>
        <v>637400.03270213376</v>
      </c>
      <c r="E54" s="30">
        <f>IFERROR((D54-C54)/C54,0)</f>
        <v>-7.1534262358902645E-2</v>
      </c>
      <c r="F54" s="32"/>
      <c r="G54" s="29">
        <f t="shared" ref="G54:K54" si="63">SUM(G51:G53)</f>
        <v>149908.0718275907</v>
      </c>
      <c r="H54" s="4">
        <f t="shared" si="63"/>
        <v>168044.9899650783</v>
      </c>
      <c r="I54" s="4">
        <f t="shared" si="63"/>
        <v>161128.53518439067</v>
      </c>
      <c r="J54" s="4">
        <f t="shared" si="63"/>
        <v>158318.43572507417</v>
      </c>
      <c r="K54" s="32">
        <f t="shared" si="63"/>
        <v>637400.03270213387</v>
      </c>
      <c r="L54" s="28">
        <f t="shared" ref="L54:AA54" si="64">SUM(L51:L53)</f>
        <v>53865.265731888692</v>
      </c>
      <c r="M54" s="4">
        <f t="shared" si="64"/>
        <v>53865.265731888692</v>
      </c>
      <c r="N54" s="4">
        <f t="shared" si="64"/>
        <v>53865.265731888692</v>
      </c>
      <c r="O54" s="32">
        <f t="shared" si="64"/>
        <v>41564.050117134975</v>
      </c>
      <c r="P54" s="28">
        <f t="shared" si="64"/>
        <v>44950.809448931133</v>
      </c>
      <c r="Q54" s="4">
        <f t="shared" si="64"/>
        <v>44950.809448931133</v>
      </c>
      <c r="R54" s="4">
        <f t="shared" si="64"/>
        <v>44950.809448931133</v>
      </c>
      <c r="S54" s="4">
        <f t="shared" si="64"/>
        <v>44950.809448931133</v>
      </c>
      <c r="T54" s="4">
        <f t="shared" si="64"/>
        <v>0</v>
      </c>
      <c r="U54" s="32">
        <f t="shared" si="64"/>
        <v>45477.025477756026</v>
      </c>
      <c r="V54" s="29">
        <f t="shared" si="64"/>
        <v>44950.809448931133</v>
      </c>
      <c r="W54" s="4">
        <f t="shared" si="64"/>
        <v>44551.931523800449</v>
      </c>
      <c r="X54" s="4">
        <f t="shared" si="64"/>
        <v>39819.060381040232</v>
      </c>
      <c r="Y54" s="4">
        <f t="shared" si="64"/>
        <v>39819.060381040232</v>
      </c>
      <c r="Z54" s="4">
        <f t="shared" si="64"/>
        <v>39819.060381040232</v>
      </c>
      <c r="AA54" s="32">
        <f t="shared" si="64"/>
        <v>637400.03270213399</v>
      </c>
      <c r="AB54"/>
    </row>
    <row r="55" spans="1:28" s="1" customFormat="1" ht="15" thickBot="1" x14ac:dyDescent="0.4">
      <c r="A55" s="41"/>
      <c r="B55" s="65" t="s">
        <v>69</v>
      </c>
      <c r="C55" s="41">
        <f>C48+C54</f>
        <v>6345175.641638454</v>
      </c>
      <c r="D55" s="42">
        <f>D48+D54</f>
        <v>7190840.9894089419</v>
      </c>
      <c r="E55" s="43">
        <f>IFERROR((D55-C55)/C55,0)</f>
        <v>0.13327690130767125</v>
      </c>
      <c r="F55" s="44"/>
      <c r="G55" s="42">
        <f t="shared" ref="G55:K55" si="65">G48+G54</f>
        <v>1903336.4184844492</v>
      </c>
      <c r="H55" s="5">
        <f t="shared" si="65"/>
        <v>2237574.0757155162</v>
      </c>
      <c r="I55" s="5">
        <f t="shared" si="65"/>
        <v>1592471.2481508881</v>
      </c>
      <c r="J55" s="5">
        <f t="shared" si="65"/>
        <v>1457459.2470580884</v>
      </c>
      <c r="K55" s="44">
        <f t="shared" si="65"/>
        <v>7190840.9894089419</v>
      </c>
      <c r="L55" s="41">
        <f t="shared" ref="L55:AA55" si="66">L48+L54</f>
        <v>560939.85148745601</v>
      </c>
      <c r="M55" s="5">
        <f t="shared" si="66"/>
        <v>562907.01710282406</v>
      </c>
      <c r="N55" s="5">
        <f t="shared" si="66"/>
        <v>632649.54084447178</v>
      </c>
      <c r="O55" s="44">
        <f t="shared" si="66"/>
        <v>296678.18416941079</v>
      </c>
      <c r="P55" s="41">
        <f t="shared" si="66"/>
        <v>412780.35880363896</v>
      </c>
      <c r="Q55" s="5">
        <f t="shared" si="66"/>
        <v>623229.94355863426</v>
      </c>
      <c r="R55" s="5">
        <f t="shared" si="66"/>
        <v>550728.75545573025</v>
      </c>
      <c r="S55" s="5">
        <f t="shared" si="66"/>
        <v>670978.02274479787</v>
      </c>
      <c r="T55" s="5">
        <f t="shared" si="66"/>
        <v>28800.000158687755</v>
      </c>
      <c r="U55" s="44">
        <f t="shared" si="66"/>
        <v>659228.07291639829</v>
      </c>
      <c r="V55" s="42">
        <f t="shared" si="66"/>
        <v>434593.91760034283</v>
      </c>
      <c r="W55" s="5">
        <f t="shared" si="66"/>
        <v>406544.3052802796</v>
      </c>
      <c r="X55" s="5">
        <f t="shared" si="66"/>
        <v>488397.1958096826</v>
      </c>
      <c r="Y55" s="5">
        <f t="shared" si="66"/>
        <v>394843.59796073829</v>
      </c>
      <c r="Z55" s="5">
        <f t="shared" si="66"/>
        <v>467542.22551584931</v>
      </c>
      <c r="AA55" s="44">
        <f t="shared" si="66"/>
        <v>7190840.9894089419</v>
      </c>
    </row>
    <row r="56" spans="1:28" ht="15" thickBot="1" x14ac:dyDescent="0.4">
      <c r="A56" s="27"/>
      <c r="B56" s="62" t="s">
        <v>70</v>
      </c>
      <c r="C56" s="70">
        <v>0</v>
      </c>
      <c r="D56" s="23">
        <v>0</v>
      </c>
      <c r="E56" s="24"/>
      <c r="F56" s="54"/>
      <c r="G56" s="23">
        <v>0</v>
      </c>
      <c r="H56" s="24">
        <v>0</v>
      </c>
      <c r="I56" s="24">
        <v>0</v>
      </c>
      <c r="J56" s="24">
        <v>0</v>
      </c>
      <c r="K56" s="26">
        <v>0</v>
      </c>
      <c r="L56" s="25">
        <v>0</v>
      </c>
      <c r="M56" s="24">
        <v>0</v>
      </c>
      <c r="N56" s="24">
        <v>0</v>
      </c>
      <c r="O56" s="54">
        <v>0</v>
      </c>
      <c r="P56" s="25">
        <v>0</v>
      </c>
      <c r="Q56" s="24">
        <v>0</v>
      </c>
      <c r="R56" s="24">
        <v>0</v>
      </c>
      <c r="S56" s="24">
        <v>0</v>
      </c>
      <c r="T56" s="24">
        <v>0</v>
      </c>
      <c r="U56" s="54">
        <v>0</v>
      </c>
      <c r="V56" s="23">
        <v>0</v>
      </c>
      <c r="W56" s="24">
        <v>0</v>
      </c>
      <c r="X56" s="24">
        <v>0</v>
      </c>
      <c r="Y56" s="24">
        <v>0</v>
      </c>
      <c r="Z56" s="24">
        <v>0</v>
      </c>
      <c r="AA56" s="26">
        <v>0</v>
      </c>
      <c r="AB56"/>
    </row>
    <row r="57" spans="1:28" s="1" customFormat="1" ht="15" thickBot="1" x14ac:dyDescent="0.4">
      <c r="A57" s="41"/>
      <c r="B57" s="65" t="s">
        <v>71</v>
      </c>
      <c r="C57" s="41">
        <f>C55+C56</f>
        <v>6345175.641638454</v>
      </c>
      <c r="D57" s="42">
        <f>D55+D56</f>
        <v>7190840.9894089419</v>
      </c>
      <c r="E57" s="43">
        <f>IFERROR((D57-C57)/C57,0)</f>
        <v>0.13327690130767125</v>
      </c>
      <c r="F57" s="76"/>
      <c r="G57" s="42">
        <f t="shared" ref="G57:K57" si="67">G55+G56</f>
        <v>1903336.4184844492</v>
      </c>
      <c r="H57" s="5">
        <f t="shared" si="67"/>
        <v>2237574.0757155162</v>
      </c>
      <c r="I57" s="5">
        <f t="shared" si="67"/>
        <v>1592471.2481508881</v>
      </c>
      <c r="J57" s="5">
        <f t="shared" si="67"/>
        <v>1457459.2470580884</v>
      </c>
      <c r="K57" s="44">
        <f t="shared" si="67"/>
        <v>7190840.9894089419</v>
      </c>
      <c r="L57" s="41">
        <f t="shared" ref="L57:AA57" si="68">L55+L56</f>
        <v>560939.85148745601</v>
      </c>
      <c r="M57" s="5">
        <f t="shared" si="68"/>
        <v>562907.01710282406</v>
      </c>
      <c r="N57" s="5">
        <f t="shared" si="68"/>
        <v>632649.54084447178</v>
      </c>
      <c r="O57" s="44">
        <f t="shared" si="68"/>
        <v>296678.18416941079</v>
      </c>
      <c r="P57" s="41">
        <f t="shared" si="68"/>
        <v>412780.35880363896</v>
      </c>
      <c r="Q57" s="5">
        <f t="shared" si="68"/>
        <v>623229.94355863426</v>
      </c>
      <c r="R57" s="5">
        <f t="shared" si="68"/>
        <v>550728.75545573025</v>
      </c>
      <c r="S57" s="5">
        <f t="shared" si="68"/>
        <v>670978.02274479787</v>
      </c>
      <c r="T57" s="5">
        <f t="shared" si="68"/>
        <v>28800.000158687755</v>
      </c>
      <c r="U57" s="44">
        <f t="shared" si="68"/>
        <v>659228.07291639829</v>
      </c>
      <c r="V57" s="42">
        <f t="shared" si="68"/>
        <v>434593.91760034283</v>
      </c>
      <c r="W57" s="5">
        <f t="shared" si="68"/>
        <v>406544.3052802796</v>
      </c>
      <c r="X57" s="5">
        <f t="shared" si="68"/>
        <v>488397.1958096826</v>
      </c>
      <c r="Y57" s="5">
        <f t="shared" si="68"/>
        <v>394843.59796073829</v>
      </c>
      <c r="Z57" s="5">
        <f t="shared" si="68"/>
        <v>467542.22551584931</v>
      </c>
      <c r="AA57" s="44">
        <f t="shared" si="68"/>
        <v>7190840.9894089419</v>
      </c>
    </row>
  </sheetData>
  <mergeCells count="4">
    <mergeCell ref="P23:U23"/>
    <mergeCell ref="V23:AA23"/>
    <mergeCell ref="F51:F53"/>
    <mergeCell ref="L23:O23"/>
  </mergeCells>
  <pageMargins left="0.25" right="0.25" top="0.75" bottom="0.75" header="0.3" footer="0.3"/>
  <pageSetup paperSize="9" scale="2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3" ma:contentTypeDescription="Create a new document." ma:contentTypeScope="" ma:versionID="af1c085a52e8ceb7b758c119c33bc6fc">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669f45410a1d561f0bfeafffba4cae7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154290-3176-4BCB-A90C-A81A578B2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08fbf4d-4579-449c-8227-7423913acace"/>
    <ds:schemaRef ds:uri="http://www.w3.org/XML/1998/namespace"/>
    <ds:schemaRef ds:uri="http://purl.org/dc/dcmitype/"/>
    <ds:schemaRef ds:uri="2ce0ca84-8b2a-4181-bf67-340254fafee5"/>
    <ds:schemaRef ds:uri="71bbbc2d-6cad-4bae-a9b6-f7a9cc8f121c"/>
  </ds:schemaRefs>
</ds:datastoreItem>
</file>

<file path=customXml/itemProps2.xml><?xml version="1.0" encoding="utf-8"?>
<ds:datastoreItem xmlns:ds="http://schemas.openxmlformats.org/officeDocument/2006/customXml" ds:itemID="{AAA063CB-4EB5-41D1-AF81-18880FDF1967}"/>
</file>

<file path=customXml/itemProps3.xml><?xml version="1.0" encoding="utf-8"?>
<ds:datastoreItem xmlns:ds="http://schemas.openxmlformats.org/officeDocument/2006/customXml" ds:itemID="{749B9E39-6DD4-4495-B373-0A3C749086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Christiaanse</dc:creator>
  <cp:keywords/>
  <dc:description/>
  <cp:lastModifiedBy>Antoine Brasset</cp:lastModifiedBy>
  <cp:revision/>
  <cp:lastPrinted>2022-11-11T16:18:37Z</cp:lastPrinted>
  <dcterms:created xsi:type="dcterms:W3CDTF">2020-09-25T07:50:57Z</dcterms:created>
  <dcterms:modified xsi:type="dcterms:W3CDTF">2024-12-06T17:11:10Z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2091000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