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nimddenhaag-my.sharepoint.com/personal/zineblamriki_nimd_org/Documents/Desktop/"/>
    </mc:Choice>
  </mc:AlternateContent>
  <xr:revisionPtr revIDLastSave="876" documentId="13_ncr:1_{AB6A75AF-BCDE-4554-A95B-75A86200FB20}" xr6:coauthVersionLast="47" xr6:coauthVersionMax="47" xr10:uidLastSave="{2E78C5AA-2F3E-47CC-940F-B38AB4573615}"/>
  <bookViews>
    <workbookView xWindow="-110" yWindow="-110" windowWidth="19420" windowHeight="10300" xr2:uid="{00000000-000D-0000-FFFF-FFFF00000000}"/>
  </bookViews>
  <sheets>
    <sheet name="PoD financial report 2024" sheetId="46" r:id="rId1"/>
    <sheet name="Report explanation variances" sheetId="53" state="hidden" r:id="rId2"/>
  </sheets>
  <definedNames>
    <definedName name="page3" localSheetId="0">'PoD financial report 2024'!#REF!</definedName>
    <definedName name="_xlnm.Print_Area" localSheetId="0">'PoD financial report 2024'!$A$22:$AB$57</definedName>
    <definedName name="_xlnm.Print_Titles" localSheetId="0">'PoD financial report 2024'!$A:$B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6" l="1"/>
  <c r="E30" i="46"/>
  <c r="C40" i="46"/>
  <c r="F38" i="46"/>
  <c r="F53" i="46"/>
  <c r="F34" i="46"/>
  <c r="F51" i="46"/>
  <c r="C30" i="46"/>
  <c r="F28" i="46"/>
  <c r="F43" i="46"/>
  <c r="F36" i="46"/>
  <c r="C54" i="46"/>
  <c r="D46" i="46"/>
  <c r="F39" i="46"/>
  <c r="F52" i="46"/>
  <c r="F41" i="46"/>
  <c r="F45" i="46"/>
  <c r="D40" i="46"/>
  <c r="F33" i="46"/>
  <c r="F44" i="46"/>
  <c r="F35" i="46"/>
  <c r="F42" i="46"/>
  <c r="D30" i="46"/>
  <c r="F27" i="46"/>
  <c r="C46" i="46"/>
  <c r="D37" i="46"/>
  <c r="E46" i="46"/>
  <c r="D54" i="46"/>
  <c r="E54" i="46"/>
  <c r="E40" i="46"/>
  <c r="E37" i="46"/>
  <c r="C37" i="46"/>
  <c r="F30" i="46" l="1"/>
  <c r="C47" i="46"/>
  <c r="D47" i="46"/>
  <c r="F54" i="46"/>
  <c r="F46" i="46"/>
  <c r="F40" i="46"/>
  <c r="E47" i="46"/>
  <c r="F37" i="46"/>
  <c r="C48" i="46" l="1"/>
  <c r="C55" i="46" s="1"/>
  <c r="C57" i="46" s="1"/>
  <c r="D48" i="46"/>
  <c r="D55" i="46" s="1"/>
  <c r="D57" i="46" s="1"/>
  <c r="E48" i="46"/>
  <c r="E55" i="46" s="1"/>
  <c r="E57" i="46" s="1"/>
  <c r="F47" i="46"/>
  <c r="F48" i="46" l="1"/>
  <c r="F55" i="46"/>
  <c r="F57" i="46"/>
  <c r="E30" i="53" l="1"/>
  <c r="E28" i="53"/>
  <c r="E26" i="53"/>
  <c r="E23" i="53"/>
  <c r="E21" i="53"/>
  <c r="E19" i="53"/>
  <c r="E17" i="53"/>
  <c r="E15" i="53"/>
  <c r="E13" i="53"/>
  <c r="E10" i="53"/>
  <c r="E8" i="53"/>
  <c r="E6" i="53"/>
  <c r="Z54" i="46" l="1"/>
  <c r="W54" i="46"/>
  <c r="R54" i="46"/>
  <c r="O54" i="46"/>
  <c r="N54" i="46"/>
  <c r="X46" i="46"/>
  <c r="U46" i="46"/>
  <c r="P46" i="46"/>
  <c r="AA40" i="46"/>
  <c r="Z40" i="46"/>
  <c r="X40" i="46"/>
  <c r="W40" i="46"/>
  <c r="V40" i="46"/>
  <c r="S40" i="46"/>
  <c r="R40" i="46"/>
  <c r="P40" i="46"/>
  <c r="O40" i="46"/>
  <c r="N40" i="46"/>
  <c r="Y30" i="46" l="1"/>
  <c r="Q30" i="46"/>
  <c r="X30" i="46"/>
  <c r="Z30" i="46"/>
  <c r="U30" i="46"/>
  <c r="R30" i="46"/>
  <c r="T30" i="46"/>
  <c r="P30" i="46"/>
  <c r="V30" i="46"/>
  <c r="H30" i="46"/>
  <c r="I37" i="46"/>
  <c r="H54" i="46"/>
  <c r="J37" i="46"/>
  <c r="H37" i="46"/>
  <c r="I46" i="46"/>
  <c r="K46" i="46"/>
  <c r="H46" i="46"/>
  <c r="H40" i="46"/>
  <c r="J40" i="46"/>
  <c r="K40" i="46"/>
  <c r="I40" i="46"/>
  <c r="T54" i="46"/>
  <c r="K54" i="46"/>
  <c r="V54" i="46"/>
  <c r="S54" i="46"/>
  <c r="AA54" i="46"/>
  <c r="J54" i="46"/>
  <c r="M54" i="46"/>
  <c r="U54" i="46"/>
  <c r="P54" i="46"/>
  <c r="X54" i="46"/>
  <c r="Q54" i="46"/>
  <c r="Y54" i="46"/>
  <c r="I54" i="46"/>
  <c r="J30" i="46"/>
  <c r="K30" i="46"/>
  <c r="M30" i="46"/>
  <c r="N30" i="46"/>
  <c r="I30" i="46"/>
  <c r="W30" i="46"/>
  <c r="O30" i="46"/>
  <c r="AA30" i="46"/>
  <c r="S30" i="46"/>
  <c r="Q46" i="46"/>
  <c r="R46" i="46"/>
  <c r="J46" i="46"/>
  <c r="M46" i="46"/>
  <c r="N46" i="46"/>
  <c r="V46" i="46"/>
  <c r="Y46" i="46"/>
  <c r="Z46" i="46"/>
  <c r="S46" i="46"/>
  <c r="AA46" i="46"/>
  <c r="T46" i="46"/>
  <c r="O46" i="46"/>
  <c r="W46" i="46"/>
  <c r="T40" i="46"/>
  <c r="M40" i="46"/>
  <c r="U40" i="46"/>
  <c r="Q40" i="46"/>
  <c r="Y40" i="46"/>
  <c r="L53" i="46"/>
  <c r="J47" i="46" l="1"/>
  <c r="J48" i="46" s="1"/>
  <c r="J55" i="46" s="1"/>
  <c r="J57" i="46" s="1"/>
  <c r="K37" i="46"/>
  <c r="K47" i="46" s="1"/>
  <c r="K48" i="46" s="1"/>
  <c r="K55" i="46" s="1"/>
  <c r="K57" i="46" s="1"/>
  <c r="I47" i="46"/>
  <c r="I48" i="46" s="1"/>
  <c r="I55" i="46" s="1"/>
  <c r="I57" i="46" s="1"/>
  <c r="H47" i="46"/>
  <c r="H48" i="46" s="1"/>
  <c r="H55" i="46" s="1"/>
  <c r="H57" i="46" s="1"/>
  <c r="L28" i="46"/>
  <c r="L33" i="46"/>
  <c r="L41" i="46"/>
  <c r="L43" i="46"/>
  <c r="L27" i="46"/>
  <c r="L45" i="46"/>
  <c r="L52" i="46"/>
  <c r="L42" i="46"/>
  <c r="L29" i="46"/>
  <c r="L39" i="46"/>
  <c r="L35" i="46"/>
  <c r="AB27" i="46"/>
  <c r="L51" i="46"/>
  <c r="L38" i="46"/>
  <c r="L44" i="46"/>
  <c r="L30" i="46" l="1"/>
  <c r="L54" i="46"/>
  <c r="L46" i="46"/>
  <c r="L40" i="46"/>
  <c r="AB41" i="46" l="1"/>
  <c r="AB45" i="46"/>
  <c r="AB42" i="46" l="1"/>
  <c r="AB53" i="46"/>
  <c r="AB39" i="46"/>
  <c r="AB43" i="46"/>
  <c r="AB29" i="46"/>
  <c r="AB52" i="46"/>
  <c r="AB33" i="46"/>
  <c r="AB35" i="46"/>
  <c r="AB28" i="46" l="1"/>
  <c r="AB30" i="46" s="1"/>
  <c r="AB51" i="46"/>
  <c r="AB54" i="46" s="1"/>
  <c r="AB38" i="46" l="1"/>
  <c r="AB40" i="46" s="1"/>
  <c r="AB44" i="46"/>
  <c r="AB46" i="46" s="1"/>
  <c r="L36" i="46" l="1"/>
  <c r="AB36" i="46" l="1"/>
  <c r="U37" i="46" l="1"/>
  <c r="U47" i="46" s="1"/>
  <c r="U48" i="46" s="1"/>
  <c r="U55" i="46" s="1"/>
  <c r="U57" i="46" s="1"/>
  <c r="S37" i="46"/>
  <c r="S47" i="46" s="1"/>
  <c r="S48" i="46" s="1"/>
  <c r="S55" i="46" s="1"/>
  <c r="S57" i="46" s="1"/>
  <c r="P37" i="46" l="1"/>
  <c r="P47" i="46" s="1"/>
  <c r="P48" i="46" s="1"/>
  <c r="P55" i="46" s="1"/>
  <c r="P57" i="46" s="1"/>
  <c r="N37" i="46"/>
  <c r="N47" i="46" s="1"/>
  <c r="N48" i="46" s="1"/>
  <c r="N55" i="46" s="1"/>
  <c r="N57" i="46" s="1"/>
  <c r="O37" i="46"/>
  <c r="O47" i="46" s="1"/>
  <c r="O48" i="46" s="1"/>
  <c r="O55" i="46" s="1"/>
  <c r="O57" i="46" s="1"/>
  <c r="W37" i="46"/>
  <c r="W47" i="46" s="1"/>
  <c r="W48" i="46" s="1"/>
  <c r="W55" i="46" s="1"/>
  <c r="W57" i="46" s="1"/>
  <c r="Y37" i="46"/>
  <c r="Y47" i="46" s="1"/>
  <c r="Y48" i="46" s="1"/>
  <c r="Y55" i="46" s="1"/>
  <c r="Y57" i="46" s="1"/>
  <c r="Q37" i="46"/>
  <c r="Q47" i="46" s="1"/>
  <c r="Q48" i="46" s="1"/>
  <c r="Q55" i="46" s="1"/>
  <c r="Q57" i="46" s="1"/>
  <c r="T37" i="46"/>
  <c r="T47" i="46" s="1"/>
  <c r="T48" i="46" s="1"/>
  <c r="T55" i="46" s="1"/>
  <c r="T57" i="46" s="1"/>
  <c r="V37" i="46"/>
  <c r="V47" i="46" s="1"/>
  <c r="V48" i="46" s="1"/>
  <c r="V55" i="46" s="1"/>
  <c r="V57" i="46" s="1"/>
  <c r="M37" i="46"/>
  <c r="M47" i="46" s="1"/>
  <c r="M48" i="46" s="1"/>
  <c r="M55" i="46" s="1"/>
  <c r="M57" i="46" s="1"/>
  <c r="X37" i="46"/>
  <c r="X47" i="46" s="1"/>
  <c r="X48" i="46" s="1"/>
  <c r="X55" i="46" s="1"/>
  <c r="X57" i="46" s="1"/>
  <c r="Z37" i="46"/>
  <c r="Z47" i="46" s="1"/>
  <c r="Z48" i="46" s="1"/>
  <c r="Z55" i="46" s="1"/>
  <c r="Z57" i="46" s="1"/>
  <c r="AA37" i="46"/>
  <c r="AA47" i="46" s="1"/>
  <c r="AA48" i="46" s="1"/>
  <c r="AA55" i="46" s="1"/>
  <c r="AA57" i="46" s="1"/>
  <c r="R37" i="46"/>
  <c r="R47" i="46" s="1"/>
  <c r="R48" i="46" s="1"/>
  <c r="R55" i="46" s="1"/>
  <c r="R57" i="46" s="1"/>
  <c r="L34" i="46" l="1"/>
  <c r="L37" i="46" s="1"/>
  <c r="L47" i="46" s="1"/>
  <c r="L48" i="46" s="1"/>
  <c r="L55" i="46" s="1"/>
  <c r="L57" i="46" s="1"/>
  <c r="AB34" i="46" l="1"/>
  <c r="AB37" i="46" s="1"/>
  <c r="AB47" i="46" s="1"/>
  <c r="AB48" i="46" s="1"/>
  <c r="AB55" i="46" s="1"/>
  <c r="AB57" i="46" s="1"/>
</calcChain>
</file>

<file path=xl/sharedStrings.xml><?xml version="1.0" encoding="utf-8"?>
<sst xmlns="http://schemas.openxmlformats.org/spreadsheetml/2006/main" count="181" uniqueCount="112">
  <si>
    <t>Basic Sheet Consortia PoD</t>
  </si>
  <si>
    <t>A. Staff costs</t>
  </si>
  <si>
    <t>IA</t>
  </si>
  <si>
    <t>NIMD NL staff</t>
  </si>
  <si>
    <t>B. Local staff costs</t>
  </si>
  <si>
    <t>IB</t>
  </si>
  <si>
    <t>NIMD Interventions</t>
  </si>
  <si>
    <t>C. Consultants and advisers</t>
  </si>
  <si>
    <t>IC</t>
  </si>
  <si>
    <t>Staff</t>
  </si>
  <si>
    <t>IIA1</t>
  </si>
  <si>
    <t>Country specific interventions</t>
  </si>
  <si>
    <t>IIA2</t>
  </si>
  <si>
    <t>Country specific interventions focus</t>
  </si>
  <si>
    <t>IIA3</t>
  </si>
  <si>
    <t>Consortium interventions</t>
  </si>
  <si>
    <t>IIA4</t>
  </si>
  <si>
    <t>IIB1</t>
  </si>
  <si>
    <t>Interventions</t>
  </si>
  <si>
    <t>IIB2</t>
  </si>
  <si>
    <t>C. Activity-related travel costs</t>
  </si>
  <si>
    <t>IIC</t>
  </si>
  <si>
    <t>D. Project office costs (if applicable)</t>
  </si>
  <si>
    <t>IID</t>
  </si>
  <si>
    <t>E. Equipment and investments</t>
  </si>
  <si>
    <t>IIE</t>
  </si>
  <si>
    <t>IIF1</t>
  </si>
  <si>
    <t>IIF2</t>
  </si>
  <si>
    <t>A.  Costs of support staff</t>
  </si>
  <si>
    <t>IIIA</t>
  </si>
  <si>
    <t>B.  Not directly allocable administrative costs</t>
  </si>
  <si>
    <t>IIIB</t>
  </si>
  <si>
    <t>C.  Other non-allocable costs</t>
  </si>
  <si>
    <t>IIIC</t>
  </si>
  <si>
    <t>Power of Dialogue Financial Report 2024</t>
  </si>
  <si>
    <t>Original Budget 2024</t>
  </si>
  <si>
    <t>Updated Budget 2024</t>
  </si>
  <si>
    <t>Actuals 2024</t>
  </si>
  <si>
    <t>%</t>
  </si>
  <si>
    <t>Notes</t>
  </si>
  <si>
    <t>LTO 1</t>
  </si>
  <si>
    <t>LTO2</t>
  </si>
  <si>
    <t>LTO3</t>
  </si>
  <si>
    <t>LTO4</t>
  </si>
  <si>
    <t>Total</t>
  </si>
  <si>
    <t>Mali</t>
  </si>
  <si>
    <t>Burkina Faso</t>
  </si>
  <si>
    <t>Niger</t>
  </si>
  <si>
    <t>Senegal</t>
  </si>
  <si>
    <t>Mozambique</t>
  </si>
  <si>
    <t>Ethiopia</t>
  </si>
  <si>
    <t>Kenya</t>
  </si>
  <si>
    <t>Uganda</t>
  </si>
  <si>
    <t>Sudan</t>
  </si>
  <si>
    <t>Tunisia</t>
  </si>
  <si>
    <t>Jordan</t>
  </si>
  <si>
    <t>Iraq</t>
  </si>
  <si>
    <t>Colombia</t>
  </si>
  <si>
    <t>Guatemala</t>
  </si>
  <si>
    <t>Myanmar</t>
  </si>
  <si>
    <t>I. Direct staff costs</t>
  </si>
  <si>
    <t xml:space="preserve">High maternity and sick leaves within NIMD HQ in 2024 on this specific budget line </t>
  </si>
  <si>
    <t xml:space="preserve">Underspending mainly coming from GORIN (-32%); Niger (-24%); AMwA (-19%); Jordan (-18%) and Ethiopia (-16%) mainly due to spreading staff costs over additional funding streams </t>
  </si>
  <si>
    <t>I</t>
  </si>
  <si>
    <t>Subtotal I</t>
  </si>
  <si>
    <t>Underspending due to a combination of maternity and sick leaves at the HQ office and spreading staff cost over additional funding streams amongst Consortium Partners and Country Offices</t>
  </si>
  <si>
    <t>II. Other direct programme costs</t>
  </si>
  <si>
    <t>Overspending coming mainly from Kenya, mainly due to health insurance premiums increases</t>
  </si>
  <si>
    <t>Some planned activities could not be implemented in 2024, mainly due to difficult political situation in Mozambique (-24%), Burkina Faso (-18%), Niger (-15%), Mali (-16%), Tunisia (15%).  AMwA, NIMD Colombia and NIMD Myanmar also underspent, due to activities postponned to 2025.</t>
  </si>
  <si>
    <t xml:space="preserve">NIMD HQ underspending on IIA4 Consortium interventions. This is because the nature of most of the costs under this line are travel related costs, so they have been booked on the line IIC </t>
  </si>
  <si>
    <t>IIA</t>
  </si>
  <si>
    <t>A. Activity costs</t>
  </si>
  <si>
    <t>The underspending is mostly due to the tense political context in certain countries (Mozambique, Sahel) whereby certain activities could not be implemented or were postponed to 2025. Additionally, at HQ level, as most activity costs are travel related, these were reported on budget line IIC instead.</t>
  </si>
  <si>
    <t xml:space="preserve">Overspending at NIMD HQ level due to higher hourly fees, related to the inflation correction implemented within the CAO Rijk in July 2024 </t>
  </si>
  <si>
    <t xml:space="preserve">NIMD HQ office underspending on IIA4 Consortium interventions. This is because the nature of most of the costs under this line are travel related costs, so they have been booked on the line IIC </t>
  </si>
  <si>
    <t>IIB</t>
  </si>
  <si>
    <t>B. Costs of consortium partners and local NGOs</t>
  </si>
  <si>
    <t xml:space="preserve">Spent according to plan </t>
  </si>
  <si>
    <t xml:space="preserve">Underspending mainly coming from GORIN (-29%); Niger (-8%); Mali (-31%); Jordan (-37%), Colombia (-78%) and Ethiopia (-6%) mainly due to spreading staff costs over additional funding streams </t>
  </si>
  <si>
    <t xml:space="preserve">Underspending mainly coming from GORIN (-54%); Niger (-34%); Burkina Faso (-62%); Kenya (-26%) and Myanmar (-58%) mainly due to spreading staff costs over additional funding streams </t>
  </si>
  <si>
    <t xml:space="preserve">High maternity leave within NIMD HQ in 2024 on this specific budget line </t>
  </si>
  <si>
    <t>IIF</t>
  </si>
  <si>
    <t>F. Monitoring, evaluation and auditing</t>
  </si>
  <si>
    <t xml:space="preserve">Underspending mainly due to fixed costs such a project office running costs or equipment were spread over additional funding streams </t>
  </si>
  <si>
    <t>II</t>
  </si>
  <si>
    <t>Subtotal II</t>
  </si>
  <si>
    <t xml:space="preserve">The underspending is mostly due to the tense political context in certain countries (Mozambique, Sahel) whereby certain activities could not be implemented or were postponed to 2025. </t>
  </si>
  <si>
    <t>Total of I and II</t>
  </si>
  <si>
    <t>III. Overheads / indirect costs</t>
  </si>
  <si>
    <t>III</t>
  </si>
  <si>
    <t>Total of III</t>
  </si>
  <si>
    <t>The overspending is mainly due to higher hourly fees related to the inflation correction implemented within the CAO Rijk in July 2024</t>
  </si>
  <si>
    <t>Total of I, II and III</t>
  </si>
  <si>
    <t>Contingencies (max. 5 %)</t>
  </si>
  <si>
    <t>TOTAL</t>
  </si>
  <si>
    <t>Costs category</t>
  </si>
  <si>
    <t>Original Budget 2022</t>
  </si>
  <si>
    <t>Actuals 2022</t>
  </si>
  <si>
    <t>Deviation budget - actuals</t>
  </si>
  <si>
    <t>EUR</t>
  </si>
  <si>
    <t>Explanation IA: Slight increase of NIMD The Hague staff contributing  directly to PoD.</t>
  </si>
  <si>
    <t xml:space="preserve">Explanation IB: Less local staff costs due to higher contribution from other projects in Colombia and Ethiopia, no recruitment of new staff in Iraq and Sudan, and closure of the office in Myamar. </t>
  </si>
  <si>
    <t>Explanation IC: N/A</t>
  </si>
  <si>
    <t>Explanation IIA: Overall, less events and training organized and more online digital activities implemented. (less costs). Limited interventions in Sudan and Iraq. During the first semester of 2021 the focus was on the inception phase and baseline. Both processes took more time than foreseen and consequenly implementation of planned events started to take off late.</t>
  </si>
  <si>
    <t>Explanation IIB: Less Consortium staff allocated to the project</t>
  </si>
  <si>
    <t xml:space="preserve">Explanation IIC: Mosts Regional interventions postponed or replaced by online digital events. </t>
  </si>
  <si>
    <t xml:space="preserve">Explanation IID: The overall deviation of this budget line is limited. </t>
  </si>
  <si>
    <t>Explanation IIE: CEMI purchased a minibus (37.000 euros) to boost their outreach program. Mali office purchased additional software for their accountingsystem.</t>
  </si>
  <si>
    <t xml:space="preserve">Explanation IIF: Less monitoring staff time allocated and less monitoring activities implemented. </t>
  </si>
  <si>
    <t>Explanation: IIIA: Consortium Partner NIMD allocated less indirect staff.</t>
  </si>
  <si>
    <t>Explanation IIIB: N/A</t>
  </si>
  <si>
    <t>Explanation IIIC: Consortium Partner CEMI did not report any indirect costs (budget 47.322)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</si>
</sst>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4" formatCode="_ &quot;€&quot;\ * #,##0.00_ ;_ &quot;€&quot;\ * \-#,##0.00_ ;_ &quot;€&quot;\ * &quot;-&quot;??_ ;_ @_ "/>
    <numFmt numFmtId="43" formatCode="_ * #,##0.00_ ;_ * \-#,##0.00_ ;_ * &quot;-&quot;??_ ;_ @_ "/>
    <numFmt numFmtId="164" formatCode="_-* #,##0_-;\-* #,##0_-;_-* &quot;-&quot;_-;_-@_-"/>
    <numFmt numFmtId="165" formatCode="_-&quot;£&quot;* #,##0.00_-;\-&quot;£&quot;* #,##0.00_-;_-&quot;£&quot;* &quot;-&quot;??_-;_-@_-"/>
    <numFmt numFmtId="166" formatCode="_-* #,##0.00_-;\-* #,##0.00_-;_-* &quot;-&quot;??_-;_-@_-"/>
    <numFmt numFmtId="167" formatCode="_ &quot;€&quot;\ * #,##0_ ;_ &quot;€&quot;\ * \-#,##0_ ;_ &quot;€&quot;\ * &quot;-&quot;??_ ;_ @_ "/>
    <numFmt numFmtId="168" formatCode="_-&quot;$&quot;* #,##0.00_-;\-&quot;$&quot;* #,##0.00_-;_-&quot;$&quot;* &quot;-&quot;??_-;_-@_-"/>
    <numFmt numFmtId="169" formatCode="_-[$€-413]\ * #,##0_-;_-[$€-413]\ * #,##0\-;_-[$€-413]\ * &quot;-&quot;??_-;_-@_-"/>
  </numFmts>
  <fonts count="16" x14ac:knownFonts="1">
    <font>
      <sz val="11"/>
      <color theme="1"/>
      <name val="Calibri"/>
      <family val="2"/>
      <scheme val="minor"/>
    </font>
    <font>
      <sz val="11"/>
      <color theme="1"/>
      <name val="Calibri"/>
      <family val="2"/>
      <scheme val="minor"/>
    </font>
    <font>
      <sz val="11"/>
      <name val="Calibri"/>
      <family val="2"/>
      <scheme val="minor"/>
    </font>
    <font>
      <sz val="10"/>
      <name val="Arial"/>
      <family val="2"/>
    </font>
    <font>
      <sz val="11"/>
      <color theme="1"/>
      <name val="Calibri"/>
      <family val="2"/>
    </font>
    <font>
      <sz val="10"/>
      <color indexed="8"/>
      <name val="Arial"/>
      <family val="2"/>
    </font>
    <font>
      <sz val="11"/>
      <color indexed="8"/>
      <name val="Calibri"/>
      <family val="2"/>
    </font>
    <font>
      <b/>
      <sz val="11"/>
      <color theme="0"/>
      <name val="Calibri"/>
      <family val="2"/>
      <scheme val="minor"/>
    </font>
    <font>
      <b/>
      <sz val="11"/>
      <color theme="1"/>
      <name val="Calibri"/>
      <family val="2"/>
      <scheme val="minor"/>
    </font>
    <font>
      <b/>
      <sz val="12"/>
      <color theme="0"/>
      <name val="Calibri"/>
      <family val="2"/>
      <scheme val="minor"/>
    </font>
    <font>
      <sz val="10"/>
      <color theme="1"/>
      <name val="Calibri"/>
      <family val="2"/>
      <scheme val="minor"/>
    </font>
    <font>
      <sz val="8"/>
      <color theme="1"/>
      <name val="Calibri"/>
      <family val="2"/>
      <scheme val="minor"/>
    </font>
    <font>
      <i/>
      <sz val="11"/>
      <color theme="1"/>
      <name val="Calibri"/>
      <family val="2"/>
      <scheme val="minor"/>
    </font>
    <font>
      <i/>
      <sz val="11"/>
      <color rgb="FFFF0000"/>
      <name val="Calibri"/>
      <family val="2"/>
      <scheme val="minor"/>
    </font>
    <font>
      <i/>
      <sz val="11"/>
      <name val="Calibri"/>
      <family val="2"/>
      <scheme val="minor"/>
    </font>
    <font>
      <b/>
      <u/>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529278"/>
        <bgColor indexed="64"/>
      </patternFill>
    </fill>
    <fill>
      <patternFill patternType="solid">
        <fgColor rgb="FFB9DEC9"/>
        <bgColor indexed="64"/>
      </patternFill>
    </fill>
    <fill>
      <patternFill patternType="solid">
        <fgColor rgb="FFD6FFE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5">
    <xf numFmtId="0" fontId="0" fillId="0" borderId="0"/>
    <xf numFmtId="9"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 fillId="0" borderId="0">
      <alignment vertical="top"/>
    </xf>
    <xf numFmtId="0" fontId="2" fillId="0" borderId="0"/>
    <xf numFmtId="0" fontId="1" fillId="0" borderId="0"/>
    <xf numFmtId="0" fontId="3" fillId="0" borderId="0"/>
    <xf numFmtId="0" fontId="1" fillId="0" borderId="0"/>
    <xf numFmtId="0" fontId="4" fillId="0" borderId="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8" fontId="5"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5" fillId="0" borderId="0" applyFont="0" applyFill="0" applyBorder="0" applyAlignment="0" applyProtection="0"/>
    <xf numFmtId="43" fontId="6" fillId="0" borderId="0" applyFont="0" applyFill="0" applyBorder="0" applyAlignment="0" applyProtection="0"/>
    <xf numFmtId="0" fontId="1" fillId="0" borderId="0"/>
    <xf numFmtId="169" fontId="3" fillId="0" borderId="0"/>
    <xf numFmtId="169" fontId="1" fillId="0" borderId="0"/>
    <xf numFmtId="0" fontId="5" fillId="0" borderId="0"/>
    <xf numFmtId="0" fontId="1" fillId="0" borderId="0"/>
    <xf numFmtId="0" fontId="1" fillId="0" borderId="0"/>
    <xf numFmtId="9" fontId="6" fillId="0" borderId="0" applyFont="0" applyFill="0" applyBorder="0" applyAlignment="0" applyProtection="0"/>
    <xf numFmtId="0" fontId="3" fillId="0" borderId="0"/>
    <xf numFmtId="0" fontId="5" fillId="0" borderId="0"/>
    <xf numFmtId="0" fontId="6" fillId="0" borderId="0"/>
    <xf numFmtId="166"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1">
    <xf numFmtId="0" fontId="0" fillId="0" borderId="0" xfId="0"/>
    <xf numFmtId="167" fontId="0" fillId="0" borderId="0" xfId="2" applyNumberFormat="1" applyFont="1"/>
    <xf numFmtId="0" fontId="0" fillId="0" borderId="0" xfId="0" applyAlignment="1">
      <alignment vertical="center"/>
    </xf>
    <xf numFmtId="41" fontId="0" fillId="0" borderId="0" xfId="0" applyNumberFormat="1" applyAlignment="1">
      <alignment vertical="center"/>
    </xf>
    <xf numFmtId="167" fontId="0" fillId="5" borderId="1" xfId="2" applyNumberFormat="1" applyFont="1" applyFill="1" applyBorder="1" applyAlignment="1">
      <alignment vertical="center"/>
    </xf>
    <xf numFmtId="167" fontId="8" fillId="4" borderId="1" xfId="2" applyNumberFormat="1" applyFont="1" applyFill="1" applyBorder="1" applyAlignment="1">
      <alignment vertical="center"/>
    </xf>
    <xf numFmtId="0" fontId="8" fillId="0" borderId="0" xfId="0" applyFont="1" applyAlignment="1">
      <alignment vertical="center"/>
    </xf>
    <xf numFmtId="41" fontId="0" fillId="0" borderId="0" xfId="0" applyNumberFormat="1" applyAlignment="1">
      <alignment horizontal="right" vertical="center"/>
    </xf>
    <xf numFmtId="41" fontId="0" fillId="0" borderId="1" xfId="0" applyNumberFormat="1" applyBorder="1" applyAlignment="1">
      <alignment horizontal="center" vertical="center"/>
    </xf>
    <xf numFmtId="9" fontId="0" fillId="0" borderId="1" xfId="1" applyFont="1" applyBorder="1" applyAlignment="1">
      <alignment horizontal="center" vertical="center"/>
    </xf>
    <xf numFmtId="9" fontId="2" fillId="0" borderId="1" xfId="1" applyFont="1" applyBorder="1" applyAlignment="1">
      <alignment horizontal="center" vertical="center"/>
    </xf>
    <xf numFmtId="9" fontId="0" fillId="0" borderId="0" xfId="1" applyFont="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vertical="center"/>
    </xf>
    <xf numFmtId="167" fontId="0" fillId="0" borderId="3" xfId="2" applyNumberFormat="1" applyFont="1" applyBorder="1" applyAlignment="1">
      <alignment vertical="center"/>
    </xf>
    <xf numFmtId="167" fontId="0" fillId="0" borderId="1" xfId="2" applyNumberFormat="1" applyFont="1" applyBorder="1" applyAlignment="1">
      <alignment vertical="center"/>
    </xf>
    <xf numFmtId="0" fontId="0" fillId="0" borderId="1" xfId="0" applyBorder="1" applyAlignment="1">
      <alignment vertical="center"/>
    </xf>
    <xf numFmtId="167" fontId="8" fillId="4" borderId="3" xfId="2" applyNumberFormat="1" applyFont="1" applyFill="1" applyBorder="1" applyAlignment="1">
      <alignment vertical="center"/>
    </xf>
    <xf numFmtId="9" fontId="8" fillId="4" borderId="1" xfId="1" applyFont="1" applyFill="1" applyBorder="1" applyAlignment="1">
      <alignment horizontal="center" vertical="center"/>
    </xf>
    <xf numFmtId="0" fontId="10" fillId="0" borderId="1" xfId="0" applyFont="1" applyBorder="1" applyAlignment="1">
      <alignment vertical="center"/>
    </xf>
    <xf numFmtId="167" fontId="0" fillId="0" borderId="1" xfId="5" applyNumberFormat="1" applyFont="1" applyBorder="1" applyAlignment="1">
      <alignment vertical="center"/>
    </xf>
    <xf numFmtId="0" fontId="0" fillId="2" borderId="1" xfId="0" applyFill="1" applyBorder="1" applyAlignment="1">
      <alignment vertical="center"/>
    </xf>
    <xf numFmtId="167" fontId="0" fillId="2" borderId="3" xfId="2" applyNumberFormat="1" applyFont="1" applyFill="1" applyBorder="1" applyAlignment="1">
      <alignment vertical="center"/>
    </xf>
    <xf numFmtId="167" fontId="0" fillId="2" borderId="1" xfId="2" applyNumberFormat="1" applyFont="1" applyFill="1" applyBorder="1" applyAlignment="1">
      <alignment vertical="center"/>
    </xf>
    <xf numFmtId="9" fontId="10" fillId="0" borderId="1" xfId="1" applyFont="1" applyBorder="1" applyAlignment="1">
      <alignment horizontal="center" vertical="center"/>
    </xf>
    <xf numFmtId="167" fontId="10" fillId="0" borderId="1" xfId="2" applyNumberFormat="1" applyFont="1" applyBorder="1" applyAlignment="1">
      <alignment vertical="center"/>
    </xf>
    <xf numFmtId="167" fontId="0" fillId="0" borderId="1" xfId="2" applyNumberFormat="1" applyFont="1" applyFill="1" applyBorder="1" applyAlignment="1">
      <alignment vertical="center"/>
    </xf>
    <xf numFmtId="0" fontId="8" fillId="0" borderId="1" xfId="0" applyFont="1" applyBorder="1" applyAlignment="1">
      <alignment horizontal="left" vertical="center"/>
    </xf>
    <xf numFmtId="0" fontId="0" fillId="0" borderId="1" xfId="0" applyBorder="1" applyAlignment="1">
      <alignment horizontal="left" vertical="center"/>
    </xf>
    <xf numFmtId="9" fontId="0" fillId="0" borderId="0" xfId="1" applyFont="1" applyAlignment="1">
      <alignment vertical="center"/>
    </xf>
    <xf numFmtId="9" fontId="0" fillId="0" borderId="1" xfId="1" applyFont="1" applyFill="1" applyBorder="1" applyAlignment="1">
      <alignment horizontal="center" vertical="center"/>
    </xf>
    <xf numFmtId="167" fontId="11" fillId="0" borderId="1" xfId="2" applyNumberFormat="1" applyFont="1" applyBorder="1" applyAlignment="1">
      <alignment vertical="center" wrapText="1"/>
    </xf>
    <xf numFmtId="0" fontId="9" fillId="3" borderId="1" xfId="0" applyFont="1" applyFill="1" applyBorder="1" applyAlignment="1">
      <alignment horizontal="center" vertical="center"/>
    </xf>
    <xf numFmtId="167" fontId="0" fillId="6" borderId="1" xfId="2" applyNumberFormat="1" applyFont="1" applyFill="1" applyBorder="1" applyAlignment="1">
      <alignment vertical="center"/>
    </xf>
    <xf numFmtId="9" fontId="0" fillId="2" borderId="1" xfId="1" applyFont="1" applyFill="1" applyBorder="1" applyAlignment="1">
      <alignment horizontal="center" vertical="center"/>
    </xf>
    <xf numFmtId="0" fontId="0" fillId="0" borderId="1" xfId="0" applyBorder="1" applyAlignment="1">
      <alignment horizontal="center" vertical="center"/>
    </xf>
    <xf numFmtId="167" fontId="7" fillId="3" borderId="1" xfId="2" applyNumberFormat="1" applyFont="1" applyFill="1" applyBorder="1" applyAlignment="1">
      <alignment horizontal="center" vertical="center"/>
    </xf>
    <xf numFmtId="167" fontId="7" fillId="3" borderId="1" xfId="2" applyNumberFormat="1" applyFont="1" applyFill="1" applyBorder="1" applyAlignment="1">
      <alignment horizontal="left" vertical="center"/>
    </xf>
    <xf numFmtId="9" fontId="7" fillId="3" borderId="1" xfId="1" applyFont="1" applyFill="1" applyBorder="1" applyAlignment="1">
      <alignment horizontal="center" vertical="center"/>
    </xf>
    <xf numFmtId="0" fontId="9" fillId="3" borderId="3" xfId="0" applyFont="1" applyFill="1" applyBorder="1" applyAlignment="1">
      <alignment horizontal="center" vertical="center"/>
    </xf>
    <xf numFmtId="167" fontId="7" fillId="3" borderId="3" xfId="2" applyNumberFormat="1" applyFont="1" applyFill="1" applyBorder="1" applyAlignment="1">
      <alignment horizontal="center" vertical="center"/>
    </xf>
    <xf numFmtId="41" fontId="12" fillId="0" borderId="0" xfId="0" applyNumberFormat="1" applyFont="1" applyAlignment="1">
      <alignment vertical="center"/>
    </xf>
    <xf numFmtId="41" fontId="13" fillId="0" borderId="0" xfId="0" applyNumberFormat="1" applyFont="1" applyAlignment="1">
      <alignment vertical="center"/>
    </xf>
    <xf numFmtId="0" fontId="12" fillId="0" borderId="0" xfId="0" applyFont="1" applyAlignment="1">
      <alignment vertical="center"/>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0" fontId="0" fillId="0" borderId="11" xfId="0" applyBorder="1" applyAlignment="1">
      <alignment vertical="center"/>
    </xf>
    <xf numFmtId="41" fontId="0" fillId="0" borderId="11" xfId="0" applyNumberFormat="1" applyBorder="1" applyAlignment="1">
      <alignment vertical="center"/>
    </xf>
    <xf numFmtId="41" fontId="14" fillId="0" borderId="0" xfId="0" applyNumberFormat="1" applyFont="1" applyAlignment="1">
      <alignment vertical="center"/>
    </xf>
    <xf numFmtId="0" fontId="15" fillId="0" borderId="0" xfId="0" applyFont="1" applyAlignment="1">
      <alignment vertical="center"/>
    </xf>
    <xf numFmtId="167" fontId="13" fillId="0" borderId="0" xfId="1" applyNumberFormat="1" applyFont="1" applyAlignment="1">
      <alignment vertical="center"/>
    </xf>
    <xf numFmtId="167" fontId="11" fillId="0" borderId="1" xfId="2" applyNumberFormat="1" applyFont="1" applyFill="1" applyBorder="1" applyAlignment="1">
      <alignment horizontal="left" vertical="center" wrapText="1"/>
    </xf>
    <xf numFmtId="167" fontId="0" fillId="0" borderId="1" xfId="2" applyNumberFormat="1" applyFont="1" applyBorder="1" applyAlignment="1">
      <alignment vertical="center" wrapText="1"/>
    </xf>
    <xf numFmtId="0" fontId="0" fillId="0" borderId="1" xfId="2" applyNumberFormat="1" applyFont="1" applyBorder="1" applyAlignment="1">
      <alignment vertical="center" wrapText="1"/>
    </xf>
    <xf numFmtId="167" fontId="0" fillId="0" borderId="1" xfId="2" applyNumberFormat="1" applyFont="1" applyFill="1" applyBorder="1" applyAlignment="1">
      <alignment vertical="center" wrapText="1"/>
    </xf>
    <xf numFmtId="167" fontId="8" fillId="4" borderId="1" xfId="2" applyNumberFormat="1" applyFont="1" applyFill="1" applyBorder="1" applyAlignment="1">
      <alignment vertical="center" wrapText="1"/>
    </xf>
    <xf numFmtId="0" fontId="10" fillId="2" borderId="1" xfId="2" applyNumberFormat="1" applyFont="1" applyFill="1" applyBorder="1" applyAlignment="1">
      <alignment vertical="center" wrapText="1"/>
    </xf>
    <xf numFmtId="0" fontId="8" fillId="4" borderId="1" xfId="2" applyNumberFormat="1" applyFont="1" applyFill="1" applyBorder="1" applyAlignment="1">
      <alignment vertical="center" wrapText="1"/>
    </xf>
    <xf numFmtId="0" fontId="0" fillId="0" borderId="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9" fillId="3" borderId="1"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cellXfs>
  <cellStyles count="35">
    <cellStyle name="Comma 2" xfId="6" xr:uid="{00000000-0005-0000-0000-000000000000}"/>
    <cellStyle name="Comma 2 2" xfId="13" xr:uid="{00000000-0005-0000-0000-000001000000}"/>
    <cellStyle name="Comma 3" xfId="3" xr:uid="{00000000-0005-0000-0000-000002000000}"/>
    <cellStyle name="Comma 3 2" xfId="14" xr:uid="{00000000-0005-0000-0000-000003000000}"/>
    <cellStyle name="Comma 4" xfId="15" xr:uid="{00000000-0005-0000-0000-000004000000}"/>
    <cellStyle name="Comma 5" xfId="34" xr:uid="{0FF318A3-F3E3-4DCF-86D3-B936E7E32758}"/>
    <cellStyle name="Currency" xfId="2" builtinId="4"/>
    <cellStyle name="Currency 2" xfId="5" xr:uid="{00000000-0005-0000-0000-000006000000}"/>
    <cellStyle name="Currency 2 2" xfId="16" xr:uid="{00000000-0005-0000-0000-000007000000}"/>
    <cellStyle name="Currency 3" xfId="17" xr:uid="{00000000-0005-0000-0000-000008000000}"/>
    <cellStyle name="Currency 4" xfId="33" xr:uid="{00000000-0005-0000-0000-000009000000}"/>
    <cellStyle name="Currency 5" xfId="4" xr:uid="{00000000-0005-0000-0000-00000A000000}"/>
    <cellStyle name="Komma [0] 2" xfId="18" xr:uid="{00000000-0005-0000-0000-00000B000000}"/>
    <cellStyle name="Komma 2" xfId="19" xr:uid="{00000000-0005-0000-0000-00000C000000}"/>
    <cellStyle name="Komma 2 2" xfId="20" xr:uid="{00000000-0005-0000-0000-00000D000000}"/>
    <cellStyle name="Komma 3" xfId="21" xr:uid="{00000000-0005-0000-0000-00000E000000}"/>
    <cellStyle name="Normaali 4" xfId="11" xr:uid="{00000000-0005-0000-0000-00000F000000}"/>
    <cellStyle name="Normal" xfId="0" builtinId="0"/>
    <cellStyle name="Normal 2" xfId="22" xr:uid="{00000000-0005-0000-0000-000011000000}"/>
    <cellStyle name="Normal 2 2" xfId="7" xr:uid="{00000000-0005-0000-0000-000012000000}"/>
    <cellStyle name="Normal 2 2 2" xfId="10" xr:uid="{00000000-0005-0000-0000-000013000000}"/>
    <cellStyle name="Normal 2 2 3" xfId="23" xr:uid="{00000000-0005-0000-0000-000014000000}"/>
    <cellStyle name="Normal 2 4" xfId="24" xr:uid="{00000000-0005-0000-0000-000015000000}"/>
    <cellStyle name="Normal 3" xfId="9" xr:uid="{00000000-0005-0000-0000-000016000000}"/>
    <cellStyle name="Normal 3 2" xfId="25" xr:uid="{00000000-0005-0000-0000-000017000000}"/>
    <cellStyle name="Normal 4" xfId="26" xr:uid="{00000000-0005-0000-0000-000018000000}"/>
    <cellStyle name="Normal 5" xfId="8" xr:uid="{00000000-0005-0000-0000-000019000000}"/>
    <cellStyle name="Normal 5 2" xfId="27" xr:uid="{00000000-0005-0000-0000-00001A000000}"/>
    <cellStyle name="Normal 6" xfId="12" xr:uid="{00000000-0005-0000-0000-00001B000000}"/>
    <cellStyle name="Percent" xfId="1" builtinId="5"/>
    <cellStyle name="Procent 2" xfId="28" xr:uid="{00000000-0005-0000-0000-00001D000000}"/>
    <cellStyle name="Standaard 2" xfId="29" xr:uid="{00000000-0005-0000-0000-00001E000000}"/>
    <cellStyle name="Standaard 3" xfId="30" xr:uid="{00000000-0005-0000-0000-00001F000000}"/>
    <cellStyle name="Standaard 4" xfId="31" xr:uid="{00000000-0005-0000-0000-000020000000}"/>
    <cellStyle name="Vírgula 2" xfId="32" xr:uid="{00000000-0005-0000-0000-000021000000}"/>
  </cellStyles>
  <dxfs count="0"/>
  <tableStyles count="0" defaultTableStyle="TableStyleMedium2" defaultPivotStyle="PivotStyleLight16"/>
  <colors>
    <mruColors>
      <color rgb="FF4D8988"/>
      <color rgb="FF4C8A6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56</xdr:row>
      <xdr:rowOff>0</xdr:rowOff>
    </xdr:from>
    <xdr:to>
      <xdr:col>1</xdr:col>
      <xdr:colOff>0</xdr:colOff>
      <xdr:row>56</xdr:row>
      <xdr:rowOff>0</xdr:rowOff>
    </xdr:to>
    <xdr:sp macro="" textlink="">
      <xdr:nvSpPr>
        <xdr:cNvPr id="3" name="Line 8">
          <a:extLst>
            <a:ext uri="{FF2B5EF4-FFF2-40B4-BE49-F238E27FC236}">
              <a16:creationId xmlns:a16="http://schemas.microsoft.com/office/drawing/2014/main" id="{00000000-0008-0000-0000-000003000000}"/>
            </a:ext>
          </a:extLst>
        </xdr:cNvPr>
        <xdr:cNvSpPr>
          <a:spLocks noChangeShapeType="1"/>
        </xdr:cNvSpPr>
      </xdr:nvSpPr>
      <xdr:spPr bwMode="auto">
        <a:xfrm>
          <a:off x="295275" y="10753725"/>
          <a:ext cx="0" cy="0"/>
        </a:xfrm>
        <a:prstGeom prst="line">
          <a:avLst/>
        </a:prstGeom>
        <a:noFill/>
        <a:ln w="6108">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9"/>
  <sheetViews>
    <sheetView tabSelected="1" topLeftCell="A22" zoomScale="80" zoomScaleNormal="80" zoomScaleSheetLayoutView="100" workbookViewId="0">
      <selection activeCell="C63" sqref="C63"/>
    </sheetView>
  </sheetViews>
  <sheetFormatPr defaultColWidth="9.1796875" defaultRowHeight="14.5" outlineLevelRow="1" x14ac:dyDescent="0.35"/>
  <cols>
    <col min="1" max="1" width="4.453125" style="2" bestFit="1" customWidth="1"/>
    <col min="2" max="2" width="41.26953125" style="2" bestFit="1" customWidth="1"/>
    <col min="3" max="3" width="20.81640625" style="3" bestFit="1" customWidth="1"/>
    <col min="4" max="4" width="21.54296875" style="3" bestFit="1" customWidth="1"/>
    <col min="5" max="5" width="30.26953125" style="3" bestFit="1" customWidth="1"/>
    <col min="6" max="6" width="15.54296875" style="3" customWidth="1"/>
    <col min="7" max="7" width="74.1796875" style="3" customWidth="1"/>
    <col min="8" max="9" width="17.7265625" style="3" customWidth="1"/>
    <col min="10" max="10" width="55.453125" style="3" bestFit="1" customWidth="1"/>
    <col min="11" max="11" width="11.81640625" style="3" bestFit="1" customWidth="1"/>
    <col min="12" max="13" width="17.7265625" style="3" customWidth="1"/>
    <col min="14" max="23" width="17.7265625" style="2" customWidth="1"/>
    <col min="24" max="24" width="17.7265625" style="29" customWidth="1"/>
    <col min="25" max="28" width="17.7265625" style="2" customWidth="1"/>
    <col min="29" max="29" width="17.7265625" style="3" customWidth="1"/>
    <col min="30" max="30" width="12" customWidth="1"/>
    <col min="31" max="38" width="11" customWidth="1"/>
  </cols>
  <sheetData>
    <row r="1" spans="1:29" hidden="1" x14ac:dyDescent="0.35">
      <c r="A1" s="6"/>
      <c r="B1" s="6" t="s">
        <v>0</v>
      </c>
      <c r="C1" s="2"/>
      <c r="D1" s="2"/>
      <c r="G1" s="7" t="s">
        <v>1</v>
      </c>
      <c r="H1" s="8" t="s">
        <v>2</v>
      </c>
      <c r="I1" s="9"/>
      <c r="J1" s="9"/>
      <c r="K1" s="9"/>
      <c r="L1" s="9"/>
      <c r="M1" s="8" t="s">
        <v>3</v>
      </c>
      <c r="N1" s="10"/>
      <c r="O1" s="10"/>
      <c r="P1" s="10"/>
      <c r="Q1" s="10"/>
      <c r="R1" s="10"/>
      <c r="S1" s="10"/>
      <c r="T1" s="10"/>
      <c r="U1" s="10"/>
      <c r="V1" s="10"/>
      <c r="W1" s="10"/>
      <c r="X1" s="10"/>
      <c r="Y1" s="10"/>
      <c r="Z1" s="10"/>
      <c r="AA1" s="10"/>
      <c r="AB1" s="10"/>
      <c r="AC1" s="2"/>
    </row>
    <row r="2" spans="1:29" hidden="1" x14ac:dyDescent="0.35">
      <c r="C2" s="2"/>
      <c r="D2" s="2"/>
      <c r="G2" s="7" t="s">
        <v>4</v>
      </c>
      <c r="H2" s="8" t="s">
        <v>5</v>
      </c>
      <c r="I2" s="9"/>
      <c r="J2" s="9"/>
      <c r="K2" s="9"/>
      <c r="L2" s="9"/>
      <c r="M2" s="8" t="s">
        <v>6</v>
      </c>
      <c r="N2" s="10"/>
      <c r="O2" s="10"/>
      <c r="P2" s="10"/>
      <c r="Q2" s="10"/>
      <c r="R2" s="10"/>
      <c r="S2" s="10"/>
      <c r="T2" s="10"/>
      <c r="U2" s="10"/>
      <c r="V2" s="10"/>
      <c r="W2" s="10"/>
      <c r="X2" s="10"/>
      <c r="Y2" s="10"/>
      <c r="Z2" s="10"/>
      <c r="AA2" s="10"/>
      <c r="AB2" s="10"/>
      <c r="AC2" s="2"/>
    </row>
    <row r="3" spans="1:29" hidden="1" x14ac:dyDescent="0.35">
      <c r="C3" s="2"/>
      <c r="D3" s="2"/>
      <c r="G3" s="7" t="s">
        <v>7</v>
      </c>
      <c r="H3" s="8" t="s">
        <v>8</v>
      </c>
      <c r="I3" s="9"/>
      <c r="J3" s="9"/>
      <c r="K3" s="9"/>
      <c r="L3" s="9"/>
      <c r="M3" s="2"/>
      <c r="N3" s="11"/>
      <c r="O3" s="11"/>
      <c r="P3" s="11"/>
      <c r="Q3" s="11"/>
      <c r="R3" s="11"/>
      <c r="S3" s="11"/>
      <c r="T3" s="11"/>
      <c r="U3" s="11"/>
      <c r="V3" s="11"/>
      <c r="W3" s="11"/>
      <c r="X3" s="11"/>
      <c r="Y3" s="11"/>
      <c r="Z3" s="11"/>
      <c r="AA3" s="11"/>
      <c r="AB3" s="11"/>
      <c r="AC3" s="2"/>
    </row>
    <row r="4" spans="1:29" hidden="1" x14ac:dyDescent="0.35">
      <c r="C4" s="2"/>
      <c r="D4" s="2"/>
      <c r="F4" s="2"/>
      <c r="G4" s="7" t="s">
        <v>9</v>
      </c>
      <c r="H4" s="8" t="s">
        <v>10</v>
      </c>
      <c r="I4" s="9"/>
      <c r="J4" s="9"/>
      <c r="K4" s="9"/>
      <c r="L4" s="9"/>
      <c r="M4" s="2"/>
      <c r="N4" s="11"/>
      <c r="O4" s="11"/>
      <c r="P4" s="11"/>
      <c r="Q4" s="11"/>
      <c r="R4" s="11"/>
      <c r="S4" s="11"/>
      <c r="T4" s="11"/>
      <c r="U4" s="11"/>
      <c r="V4" s="11"/>
      <c r="W4" s="11"/>
      <c r="X4" s="11"/>
      <c r="Y4" s="11"/>
      <c r="Z4" s="11"/>
      <c r="AA4" s="11"/>
      <c r="AB4" s="11"/>
      <c r="AC4" s="2"/>
    </row>
    <row r="5" spans="1:29" hidden="1" x14ac:dyDescent="0.35">
      <c r="C5" s="2"/>
      <c r="D5" s="2"/>
      <c r="F5" s="2"/>
      <c r="G5" s="7" t="s">
        <v>11</v>
      </c>
      <c r="H5" s="8" t="s">
        <v>12</v>
      </c>
      <c r="I5" s="9"/>
      <c r="J5" s="9"/>
      <c r="K5" s="9"/>
      <c r="L5" s="9"/>
      <c r="M5" s="2"/>
      <c r="N5" s="11"/>
      <c r="O5" s="11"/>
      <c r="P5" s="11"/>
      <c r="Q5" s="11"/>
      <c r="R5" s="11"/>
      <c r="S5" s="11"/>
      <c r="T5" s="11"/>
      <c r="U5" s="11"/>
      <c r="V5" s="11"/>
      <c r="W5" s="11"/>
      <c r="X5" s="11"/>
      <c r="Y5" s="11"/>
      <c r="Z5" s="11"/>
      <c r="AA5" s="11"/>
      <c r="AB5" s="11"/>
      <c r="AC5" s="2"/>
    </row>
    <row r="6" spans="1:29" hidden="1" x14ac:dyDescent="0.35">
      <c r="C6" s="2"/>
      <c r="D6" s="2"/>
      <c r="F6" s="2"/>
      <c r="G6" s="7" t="s">
        <v>13</v>
      </c>
      <c r="H6" s="8" t="s">
        <v>14</v>
      </c>
      <c r="I6" s="9"/>
      <c r="J6" s="9"/>
      <c r="K6" s="9"/>
      <c r="L6" s="9"/>
      <c r="M6" s="2"/>
      <c r="N6" s="11"/>
      <c r="O6" s="11"/>
      <c r="P6" s="11"/>
      <c r="Q6" s="11"/>
      <c r="R6" s="11"/>
      <c r="S6" s="11"/>
      <c r="T6" s="11"/>
      <c r="U6" s="11"/>
      <c r="V6" s="11"/>
      <c r="W6" s="11"/>
      <c r="X6" s="11"/>
      <c r="Y6" s="11"/>
      <c r="Z6" s="11"/>
      <c r="AA6" s="11"/>
      <c r="AB6" s="11"/>
      <c r="AC6" s="2"/>
    </row>
    <row r="7" spans="1:29" hidden="1" x14ac:dyDescent="0.35">
      <c r="C7" s="2"/>
      <c r="D7" s="2"/>
      <c r="F7" s="2"/>
      <c r="G7" s="7" t="s">
        <v>15</v>
      </c>
      <c r="H7" s="8" t="s">
        <v>16</v>
      </c>
      <c r="I7" s="9"/>
      <c r="J7" s="9"/>
      <c r="K7" s="9"/>
      <c r="L7" s="9"/>
      <c r="M7" s="2"/>
      <c r="N7" s="11"/>
      <c r="O7" s="11"/>
      <c r="P7" s="11"/>
      <c r="Q7" s="11"/>
      <c r="R7" s="11"/>
      <c r="S7" s="11"/>
      <c r="T7" s="11"/>
      <c r="U7" s="11"/>
      <c r="V7" s="11"/>
      <c r="W7" s="11"/>
      <c r="X7" s="11"/>
      <c r="Y7" s="11"/>
      <c r="Z7" s="11"/>
      <c r="AA7" s="11"/>
      <c r="AB7" s="11"/>
      <c r="AC7" s="2"/>
    </row>
    <row r="8" spans="1:29" hidden="1" x14ac:dyDescent="0.35">
      <c r="C8" s="2"/>
      <c r="D8" s="2"/>
      <c r="F8" s="2"/>
      <c r="G8" s="7" t="s">
        <v>9</v>
      </c>
      <c r="H8" s="8" t="s">
        <v>17</v>
      </c>
      <c r="I8" s="9"/>
      <c r="J8" s="9"/>
      <c r="K8" s="9"/>
      <c r="L8" s="9"/>
      <c r="M8" s="2"/>
      <c r="N8" s="11"/>
      <c r="O8" s="11"/>
      <c r="P8" s="11"/>
      <c r="Q8" s="11"/>
      <c r="R8" s="11"/>
      <c r="S8" s="11"/>
      <c r="T8" s="11"/>
      <c r="U8" s="11"/>
      <c r="V8" s="11"/>
      <c r="W8" s="11"/>
      <c r="X8" s="11"/>
      <c r="Y8" s="11"/>
      <c r="Z8" s="11"/>
      <c r="AA8" s="11"/>
      <c r="AB8" s="11"/>
      <c r="AC8" s="2"/>
    </row>
    <row r="9" spans="1:29" hidden="1" x14ac:dyDescent="0.35">
      <c r="C9" s="2"/>
      <c r="D9" s="2"/>
      <c r="F9" s="2"/>
      <c r="G9" s="7" t="s">
        <v>18</v>
      </c>
      <c r="H9" s="8" t="s">
        <v>19</v>
      </c>
      <c r="I9" s="9"/>
      <c r="J9" s="9"/>
      <c r="K9" s="9"/>
      <c r="L9" s="9"/>
      <c r="M9" s="2"/>
      <c r="N9" s="11"/>
      <c r="O9" s="11"/>
      <c r="P9" s="11"/>
      <c r="Q9" s="11"/>
      <c r="R9" s="11"/>
      <c r="S9" s="11"/>
      <c r="T9" s="11"/>
      <c r="U9" s="11"/>
      <c r="V9" s="11"/>
      <c r="W9" s="11"/>
      <c r="X9" s="11"/>
      <c r="Y9" s="11"/>
      <c r="Z9" s="11"/>
      <c r="AA9" s="11"/>
      <c r="AB9" s="11"/>
      <c r="AC9" s="2"/>
    </row>
    <row r="10" spans="1:29" hidden="1" x14ac:dyDescent="0.35">
      <c r="C10" s="2"/>
      <c r="D10" s="2"/>
      <c r="F10" s="2"/>
      <c r="G10" s="7" t="s">
        <v>20</v>
      </c>
      <c r="H10" s="8" t="s">
        <v>21</v>
      </c>
      <c r="I10" s="9"/>
      <c r="J10" s="9"/>
      <c r="K10" s="9"/>
      <c r="L10" s="9"/>
      <c r="M10" s="2"/>
      <c r="N10" s="11"/>
      <c r="O10" s="11"/>
      <c r="P10" s="11"/>
      <c r="Q10" s="11"/>
      <c r="R10" s="11"/>
      <c r="S10" s="11"/>
      <c r="T10" s="11"/>
      <c r="U10" s="11"/>
      <c r="V10" s="11"/>
      <c r="W10" s="11"/>
      <c r="X10" s="11"/>
      <c r="Y10" s="11"/>
      <c r="Z10" s="11"/>
      <c r="AA10" s="11"/>
      <c r="AB10" s="11"/>
      <c r="AC10" s="2"/>
    </row>
    <row r="11" spans="1:29" hidden="1" x14ac:dyDescent="0.35">
      <c r="C11" s="2"/>
      <c r="D11" s="2"/>
      <c r="F11" s="2"/>
      <c r="G11" s="7" t="s">
        <v>22</v>
      </c>
      <c r="H11" s="8" t="s">
        <v>23</v>
      </c>
      <c r="I11" s="9"/>
      <c r="J11" s="9"/>
      <c r="K11" s="9"/>
      <c r="L11" s="9"/>
      <c r="M11" s="2"/>
      <c r="N11" s="11"/>
      <c r="O11" s="11"/>
      <c r="P11" s="11"/>
      <c r="Q11" s="11"/>
      <c r="R11" s="11"/>
      <c r="S11" s="11"/>
      <c r="T11" s="11"/>
      <c r="U11" s="11"/>
      <c r="V11" s="11"/>
      <c r="W11" s="11"/>
      <c r="X11" s="11"/>
      <c r="Y11" s="11"/>
      <c r="Z11" s="11"/>
      <c r="AA11" s="11"/>
      <c r="AB11" s="11"/>
      <c r="AC11" s="2"/>
    </row>
    <row r="12" spans="1:29" hidden="1" x14ac:dyDescent="0.35">
      <c r="C12" s="2"/>
      <c r="D12" s="2"/>
      <c r="F12" s="2"/>
      <c r="G12" s="7" t="s">
        <v>24</v>
      </c>
      <c r="H12" s="8" t="s">
        <v>25</v>
      </c>
      <c r="I12" s="9"/>
      <c r="J12" s="9"/>
      <c r="K12" s="9"/>
      <c r="L12" s="9"/>
      <c r="M12" s="2"/>
      <c r="N12" s="11"/>
      <c r="O12" s="11"/>
      <c r="P12" s="11"/>
      <c r="Q12" s="11"/>
      <c r="R12" s="11"/>
      <c r="S12" s="11"/>
      <c r="T12" s="11"/>
      <c r="U12" s="11"/>
      <c r="V12" s="11"/>
      <c r="W12" s="11"/>
      <c r="X12" s="11"/>
      <c r="Y12" s="11"/>
      <c r="Z12" s="11"/>
      <c r="AA12" s="11"/>
      <c r="AB12" s="11"/>
      <c r="AC12" s="2"/>
    </row>
    <row r="13" spans="1:29" hidden="1" x14ac:dyDescent="0.35">
      <c r="C13" s="2"/>
      <c r="D13" s="2"/>
      <c r="F13" s="2"/>
      <c r="G13" s="7" t="s">
        <v>9</v>
      </c>
      <c r="H13" s="8" t="s">
        <v>26</v>
      </c>
      <c r="I13" s="9"/>
      <c r="J13" s="9"/>
      <c r="K13" s="9"/>
      <c r="L13" s="9"/>
      <c r="M13" s="2"/>
      <c r="N13" s="11"/>
      <c r="O13" s="11"/>
      <c r="P13" s="11"/>
      <c r="Q13" s="11"/>
      <c r="R13" s="11"/>
      <c r="S13" s="11"/>
      <c r="T13" s="11"/>
      <c r="U13" s="11"/>
      <c r="V13" s="11"/>
      <c r="W13" s="11"/>
      <c r="X13" s="11"/>
      <c r="Y13" s="11"/>
      <c r="Z13" s="11"/>
      <c r="AA13" s="11"/>
      <c r="AB13" s="11"/>
      <c r="AC13" s="2"/>
    </row>
    <row r="14" spans="1:29" hidden="1" x14ac:dyDescent="0.35">
      <c r="C14" s="2"/>
      <c r="D14" s="2"/>
      <c r="F14" s="2"/>
      <c r="G14" s="7" t="s">
        <v>18</v>
      </c>
      <c r="H14" s="8" t="s">
        <v>27</v>
      </c>
      <c r="I14" s="9"/>
      <c r="J14" s="9"/>
      <c r="K14" s="9"/>
      <c r="L14" s="9"/>
      <c r="M14" s="2"/>
      <c r="N14" s="11"/>
      <c r="O14" s="11"/>
      <c r="P14" s="11"/>
      <c r="Q14" s="11"/>
      <c r="R14" s="11"/>
      <c r="S14" s="11"/>
      <c r="T14" s="11"/>
      <c r="U14" s="11"/>
      <c r="V14" s="11"/>
      <c r="W14" s="11"/>
      <c r="X14" s="11"/>
      <c r="Y14" s="11"/>
      <c r="Z14" s="11"/>
      <c r="AA14" s="11"/>
      <c r="AB14" s="11"/>
      <c r="AC14" s="2"/>
    </row>
    <row r="15" spans="1:29" hidden="1" x14ac:dyDescent="0.35">
      <c r="C15" s="2"/>
      <c r="D15" s="2"/>
      <c r="F15" s="2"/>
      <c r="G15" s="7" t="s">
        <v>28</v>
      </c>
      <c r="H15" s="8" t="s">
        <v>29</v>
      </c>
      <c r="I15" s="9"/>
      <c r="J15" s="9"/>
      <c r="K15" s="9"/>
      <c r="L15" s="9"/>
      <c r="M15" s="2"/>
      <c r="N15" s="11"/>
      <c r="O15" s="11"/>
      <c r="P15" s="11"/>
      <c r="Q15" s="11"/>
      <c r="R15" s="11"/>
      <c r="S15" s="11"/>
      <c r="T15" s="11"/>
      <c r="U15" s="11"/>
      <c r="V15" s="11"/>
      <c r="W15" s="11"/>
      <c r="X15" s="11"/>
      <c r="Y15" s="11"/>
      <c r="Z15" s="11"/>
      <c r="AA15" s="11"/>
      <c r="AB15" s="11"/>
      <c r="AC15" s="2"/>
    </row>
    <row r="16" spans="1:29" hidden="1" x14ac:dyDescent="0.35">
      <c r="C16" s="2"/>
      <c r="D16" s="2"/>
      <c r="F16" s="2"/>
      <c r="G16" s="7" t="s">
        <v>30</v>
      </c>
      <c r="H16" s="8" t="s">
        <v>31</v>
      </c>
      <c r="I16" s="9"/>
      <c r="J16" s="9"/>
      <c r="K16" s="9"/>
      <c r="L16" s="9"/>
      <c r="M16" s="2"/>
      <c r="N16" s="11"/>
      <c r="O16" s="11"/>
      <c r="P16" s="11"/>
      <c r="Q16" s="11"/>
      <c r="R16" s="11"/>
      <c r="S16" s="11"/>
      <c r="T16" s="11"/>
      <c r="U16" s="11"/>
      <c r="V16" s="11"/>
      <c r="W16" s="11"/>
      <c r="X16" s="11"/>
      <c r="Y16" s="11"/>
      <c r="Z16" s="11"/>
      <c r="AA16" s="11"/>
      <c r="AB16" s="11"/>
      <c r="AC16" s="2"/>
    </row>
    <row r="17" spans="1:29" hidden="1" x14ac:dyDescent="0.35">
      <c r="C17" s="2"/>
      <c r="D17" s="2"/>
      <c r="F17" s="2"/>
      <c r="G17" s="7" t="s">
        <v>32</v>
      </c>
      <c r="H17" s="8" t="s">
        <v>33</v>
      </c>
      <c r="I17" s="9"/>
      <c r="J17" s="9"/>
      <c r="K17" s="9"/>
      <c r="L17" s="9"/>
      <c r="M17" s="2"/>
      <c r="N17" s="11"/>
      <c r="O17" s="11"/>
      <c r="P17" s="11"/>
      <c r="Q17" s="11"/>
      <c r="R17" s="11"/>
      <c r="S17" s="11"/>
      <c r="T17" s="11"/>
      <c r="U17" s="11"/>
      <c r="V17" s="11"/>
      <c r="W17" s="11"/>
      <c r="X17" s="11"/>
      <c r="Y17" s="11"/>
      <c r="Z17" s="11"/>
      <c r="AA17" s="11"/>
      <c r="AB17" s="11"/>
      <c r="AC17" s="2"/>
    </row>
    <row r="18" spans="1:29" hidden="1" x14ac:dyDescent="0.35">
      <c r="C18" s="2"/>
      <c r="D18" s="2"/>
      <c r="F18" s="2"/>
      <c r="G18" s="2"/>
      <c r="H18" s="2"/>
      <c r="M18" s="2"/>
      <c r="N18" s="11"/>
      <c r="O18" s="11"/>
      <c r="P18" s="11"/>
      <c r="Q18" s="11"/>
      <c r="R18" s="11"/>
      <c r="S18" s="11"/>
      <c r="T18" s="11"/>
      <c r="U18" s="11"/>
      <c r="V18" s="11"/>
      <c r="W18" s="11"/>
      <c r="X18" s="11"/>
      <c r="Y18" s="11"/>
      <c r="Z18" s="11"/>
      <c r="AA18" s="11"/>
      <c r="AB18" s="11"/>
      <c r="AC18" s="2"/>
    </row>
    <row r="19" spans="1:29" hidden="1" x14ac:dyDescent="0.35">
      <c r="C19" s="2"/>
      <c r="D19" s="2"/>
      <c r="F19" s="2"/>
      <c r="G19" s="2"/>
      <c r="H19" s="2"/>
      <c r="M19" s="2"/>
      <c r="N19" s="11"/>
      <c r="O19" s="11"/>
      <c r="P19" s="11"/>
      <c r="Q19" s="11"/>
      <c r="R19" s="11"/>
      <c r="S19" s="11"/>
      <c r="T19" s="11"/>
      <c r="U19" s="11"/>
      <c r="V19" s="11"/>
      <c r="W19" s="11"/>
      <c r="X19" s="11"/>
      <c r="Y19" s="11"/>
      <c r="Z19" s="11"/>
      <c r="AA19" s="11"/>
      <c r="AB19" s="11"/>
      <c r="AC19" s="2"/>
    </row>
    <row r="20" spans="1:29" hidden="1" x14ac:dyDescent="0.35">
      <c r="N20" s="11"/>
      <c r="O20" s="11"/>
      <c r="P20" s="11"/>
      <c r="Q20" s="11"/>
      <c r="R20" s="11"/>
      <c r="S20" s="11"/>
      <c r="T20" s="11"/>
      <c r="U20" s="11"/>
      <c r="V20" s="11"/>
      <c r="W20" s="11"/>
      <c r="X20" s="11"/>
      <c r="Y20" s="11"/>
      <c r="Z20" s="11"/>
      <c r="AA20" s="11"/>
      <c r="AB20" s="11"/>
    </row>
    <row r="21" spans="1:29" hidden="1" x14ac:dyDescent="0.35">
      <c r="N21" s="11"/>
      <c r="O21" s="11"/>
      <c r="P21" s="11"/>
      <c r="Q21" s="11"/>
      <c r="R21" s="11"/>
      <c r="S21" s="11"/>
      <c r="T21" s="11"/>
      <c r="U21" s="11"/>
      <c r="V21" s="11"/>
      <c r="W21" s="11"/>
      <c r="X21" s="11"/>
      <c r="Y21" s="11"/>
      <c r="Z21" s="11"/>
      <c r="AA21" s="11"/>
      <c r="AB21" s="11"/>
    </row>
    <row r="22" spans="1:29" x14ac:dyDescent="0.35">
      <c r="A22" s="49" t="s">
        <v>34</v>
      </c>
      <c r="N22" s="11"/>
      <c r="O22" s="11"/>
      <c r="P22" s="11"/>
      <c r="Q22" s="11"/>
      <c r="R22" s="11"/>
      <c r="S22" s="11"/>
      <c r="T22" s="11"/>
      <c r="U22" s="11"/>
      <c r="V22" s="11"/>
      <c r="W22" s="11"/>
      <c r="X22" s="11"/>
      <c r="Y22" s="11"/>
      <c r="Z22" s="11"/>
      <c r="AA22" s="11"/>
      <c r="AB22" s="11"/>
    </row>
    <row r="23" spans="1:29" x14ac:dyDescent="0.35">
      <c r="A23" s="46"/>
      <c r="B23" s="46"/>
      <c r="C23" s="47"/>
      <c r="D23" s="47"/>
      <c r="E23" s="47"/>
      <c r="F23" s="47"/>
      <c r="G23" s="47"/>
      <c r="H23" s="47"/>
      <c r="I23" s="47"/>
      <c r="J23" s="47"/>
      <c r="K23" s="47"/>
      <c r="L23" s="47"/>
      <c r="N23" s="3"/>
      <c r="O23" s="3"/>
      <c r="P23" s="3"/>
      <c r="Q23" s="3"/>
      <c r="R23" s="3"/>
      <c r="S23" s="3"/>
      <c r="T23" s="3"/>
      <c r="U23" s="3"/>
      <c r="V23" s="3"/>
      <c r="W23" s="3"/>
      <c r="X23" s="3"/>
      <c r="Y23" s="3"/>
      <c r="Z23" s="3"/>
      <c r="AA23" s="3"/>
      <c r="AB23" s="3"/>
    </row>
    <row r="24" spans="1:29" ht="15.5" x14ac:dyDescent="0.35">
      <c r="A24" s="45"/>
      <c r="B24" s="45"/>
      <c r="C24" s="44" t="s">
        <v>35</v>
      </c>
      <c r="D24" s="44" t="s">
        <v>36</v>
      </c>
      <c r="E24" s="44" t="s">
        <v>37</v>
      </c>
      <c r="F24" s="45" t="s">
        <v>38</v>
      </c>
      <c r="G24" s="45" t="s">
        <v>39</v>
      </c>
      <c r="H24" s="45" t="s">
        <v>40</v>
      </c>
      <c r="I24" s="45" t="s">
        <v>41</v>
      </c>
      <c r="J24" s="45" t="s">
        <v>42</v>
      </c>
      <c r="K24" s="45" t="s">
        <v>43</v>
      </c>
      <c r="L24" s="45" t="s">
        <v>44</v>
      </c>
      <c r="M24" s="39" t="s">
        <v>45</v>
      </c>
      <c r="N24" s="32" t="s">
        <v>46</v>
      </c>
      <c r="O24" s="32" t="s">
        <v>47</v>
      </c>
      <c r="P24" s="32" t="s">
        <v>48</v>
      </c>
      <c r="Q24" s="32" t="s">
        <v>49</v>
      </c>
      <c r="R24" s="32" t="s">
        <v>50</v>
      </c>
      <c r="S24" s="32" t="s">
        <v>51</v>
      </c>
      <c r="T24" s="32" t="s">
        <v>52</v>
      </c>
      <c r="U24" s="32" t="s">
        <v>53</v>
      </c>
      <c r="V24" s="32" t="s">
        <v>54</v>
      </c>
      <c r="W24" s="32" t="s">
        <v>55</v>
      </c>
      <c r="X24" s="32" t="s">
        <v>56</v>
      </c>
      <c r="Y24" s="32" t="s">
        <v>57</v>
      </c>
      <c r="Z24" s="32" t="s">
        <v>58</v>
      </c>
      <c r="AA24" s="32" t="s">
        <v>59</v>
      </c>
      <c r="AB24" s="32" t="s">
        <v>44</v>
      </c>
      <c r="AC24"/>
    </row>
    <row r="25" spans="1:29" x14ac:dyDescent="0.35">
      <c r="A25" s="35"/>
      <c r="B25" s="35"/>
      <c r="C25" s="33"/>
      <c r="D25" s="33"/>
      <c r="E25" s="8"/>
      <c r="F25" s="8"/>
      <c r="G25" s="8"/>
      <c r="H25" s="12"/>
      <c r="I25" s="12"/>
      <c r="J25" s="12"/>
      <c r="K25" s="12"/>
      <c r="L25" s="4"/>
      <c r="M25" s="14"/>
      <c r="N25" s="15"/>
      <c r="O25" s="15"/>
      <c r="P25" s="15"/>
      <c r="Q25" s="15"/>
      <c r="R25" s="15"/>
      <c r="S25" s="15"/>
      <c r="T25" s="15"/>
      <c r="U25" s="15"/>
      <c r="V25" s="15"/>
      <c r="W25" s="15"/>
      <c r="X25" s="15"/>
      <c r="Y25" s="15"/>
      <c r="Z25" s="15"/>
      <c r="AA25" s="15"/>
      <c r="AB25" s="4"/>
      <c r="AC25"/>
    </row>
    <row r="26" spans="1:29" x14ac:dyDescent="0.35">
      <c r="A26" s="13"/>
      <c r="B26" s="13" t="s">
        <v>60</v>
      </c>
      <c r="C26" s="33"/>
      <c r="D26" s="33"/>
      <c r="E26" s="15"/>
      <c r="F26" s="15"/>
      <c r="G26" s="15"/>
      <c r="H26" s="15"/>
      <c r="I26" s="15"/>
      <c r="J26" s="15"/>
      <c r="K26" s="15"/>
      <c r="L26" s="4"/>
      <c r="M26" s="14"/>
      <c r="N26" s="15"/>
      <c r="O26" s="15"/>
      <c r="P26" s="15"/>
      <c r="Q26" s="15"/>
      <c r="R26" s="15"/>
      <c r="S26" s="15"/>
      <c r="T26" s="15"/>
      <c r="U26" s="15"/>
      <c r="V26" s="15"/>
      <c r="W26" s="15"/>
      <c r="X26" s="15"/>
      <c r="Y26" s="15"/>
      <c r="Z26" s="15"/>
      <c r="AA26" s="15"/>
      <c r="AB26" s="4"/>
      <c r="AC26"/>
    </row>
    <row r="27" spans="1:29" x14ac:dyDescent="0.35">
      <c r="A27" s="16" t="s">
        <v>2</v>
      </c>
      <c r="B27" s="16" t="s">
        <v>1</v>
      </c>
      <c r="C27" s="33">
        <v>667718.64473684202</v>
      </c>
      <c r="D27" s="33">
        <v>717588.70779999986</v>
      </c>
      <c r="E27" s="15">
        <v>598941.59999999986</v>
      </c>
      <c r="F27" s="9">
        <f>IFERROR((E27-D27)/D27,0)</f>
        <v>-0.16534138080816665</v>
      </c>
      <c r="G27" s="15" t="s">
        <v>61</v>
      </c>
      <c r="H27" s="15">
        <v>149735.39999999997</v>
      </c>
      <c r="I27" s="15">
        <v>149735.39999999997</v>
      </c>
      <c r="J27" s="15">
        <v>149735.39999999997</v>
      </c>
      <c r="K27" s="15">
        <v>149735.39999999997</v>
      </c>
      <c r="L27" s="4">
        <f>SUM(H27:K27)</f>
        <v>598941.59999999986</v>
      </c>
      <c r="M27" s="14">
        <v>49872.662427272502</v>
      </c>
      <c r="N27" s="15">
        <v>49872.662427272502</v>
      </c>
      <c r="O27" s="15">
        <v>49872.662427272502</v>
      </c>
      <c r="P27" s="15">
        <v>20104.462590709598</v>
      </c>
      <c r="Q27" s="15">
        <v>49872.662427272502</v>
      </c>
      <c r="R27" s="15">
        <v>49872.662427272502</v>
      </c>
      <c r="S27" s="15">
        <v>49872.662427272502</v>
      </c>
      <c r="T27" s="15">
        <v>49872.662427272502</v>
      </c>
      <c r="U27" s="15">
        <v>0</v>
      </c>
      <c r="V27" s="15">
        <v>20104.462590709598</v>
      </c>
      <c r="W27" s="15">
        <v>49872.662427272502</v>
      </c>
      <c r="X27" s="15">
        <v>47388.957782979414</v>
      </c>
      <c r="Y27" s="15">
        <v>37454.139205807107</v>
      </c>
      <c r="Z27" s="15">
        <v>37454.139205807107</v>
      </c>
      <c r="AA27" s="15">
        <v>37454.139205807107</v>
      </c>
      <c r="AB27" s="4">
        <f>SUM(M27:AA27)</f>
        <v>598941.6</v>
      </c>
      <c r="AC27"/>
    </row>
    <row r="28" spans="1:29" ht="43.5" x14ac:dyDescent="0.35">
      <c r="A28" s="16" t="s">
        <v>5</v>
      </c>
      <c r="B28" s="16" t="s">
        <v>4</v>
      </c>
      <c r="C28" s="33">
        <v>1466924.1114280187</v>
      </c>
      <c r="D28" s="33">
        <v>1381664.1581978868</v>
      </c>
      <c r="E28" s="15">
        <v>1276617.7201488842</v>
      </c>
      <c r="F28" s="9">
        <f>IFERROR((E28-D28)/D28,0)</f>
        <v>-7.6028923111109203E-2</v>
      </c>
      <c r="G28" s="52" t="s">
        <v>62</v>
      </c>
      <c r="H28" s="15">
        <v>239634.70646439379</v>
      </c>
      <c r="I28" s="15">
        <v>557786.04724247416</v>
      </c>
      <c r="J28" s="15">
        <v>272151.44955108513</v>
      </c>
      <c r="K28" s="15">
        <v>207045.51689093106</v>
      </c>
      <c r="L28" s="4">
        <f>SUM(H28:K28)</f>
        <v>1276617.7201488842</v>
      </c>
      <c r="M28" s="14">
        <v>80611.157135665213</v>
      </c>
      <c r="N28" s="15">
        <v>147814.47534097443</v>
      </c>
      <c r="O28" s="15">
        <v>125174.90604370341</v>
      </c>
      <c r="P28" s="15">
        <v>38065.196043703407</v>
      </c>
      <c r="Q28" s="15">
        <v>5107.249867353431</v>
      </c>
      <c r="R28" s="15">
        <v>75783.241596408159</v>
      </c>
      <c r="S28" s="15">
        <v>33248.538204019795</v>
      </c>
      <c r="T28" s="15">
        <v>163382.26897979662</v>
      </c>
      <c r="U28" s="15">
        <v>11406.649214545108</v>
      </c>
      <c r="V28" s="15">
        <v>70850.850655198272</v>
      </c>
      <c r="W28" s="15">
        <v>83835.318716739494</v>
      </c>
      <c r="X28" s="15">
        <v>58407.692654317711</v>
      </c>
      <c r="Y28" s="15">
        <v>138298.55686735344</v>
      </c>
      <c r="Z28" s="15">
        <v>123673.41099239141</v>
      </c>
      <c r="AA28" s="15">
        <v>120958.20783671424</v>
      </c>
      <c r="AB28" s="4">
        <f t="shared" ref="AB28:AB29" si="0">SUM(M28:AA28)</f>
        <v>1276617.7201488842</v>
      </c>
      <c r="AC28"/>
    </row>
    <row r="29" spans="1:29" x14ac:dyDescent="0.35">
      <c r="A29" s="16" t="s">
        <v>8</v>
      </c>
      <c r="B29" s="16" t="s">
        <v>7</v>
      </c>
      <c r="C29" s="33">
        <v>0</v>
      </c>
      <c r="D29" s="33">
        <v>0</v>
      </c>
      <c r="E29" s="15">
        <v>0</v>
      </c>
      <c r="F29" s="9">
        <f>IFERROR((E29-D29)/D29,0)</f>
        <v>0</v>
      </c>
      <c r="G29" s="31"/>
      <c r="H29" s="15">
        <v>0</v>
      </c>
      <c r="I29" s="15">
        <v>0</v>
      </c>
      <c r="J29" s="15">
        <v>0</v>
      </c>
      <c r="K29" s="15">
        <v>0</v>
      </c>
      <c r="L29" s="4">
        <f>SUM(H29:K29)</f>
        <v>0</v>
      </c>
      <c r="M29" s="14">
        <v>0</v>
      </c>
      <c r="N29" s="15">
        <v>0</v>
      </c>
      <c r="O29" s="15">
        <v>0</v>
      </c>
      <c r="P29" s="15">
        <v>0</v>
      </c>
      <c r="Q29" s="15">
        <v>0</v>
      </c>
      <c r="R29" s="15">
        <v>0</v>
      </c>
      <c r="S29" s="15">
        <v>0</v>
      </c>
      <c r="T29" s="15">
        <v>0</v>
      </c>
      <c r="U29" s="15">
        <v>0</v>
      </c>
      <c r="V29" s="15">
        <v>0</v>
      </c>
      <c r="W29" s="15">
        <v>0</v>
      </c>
      <c r="X29" s="15">
        <v>0</v>
      </c>
      <c r="Y29" s="15">
        <v>0</v>
      </c>
      <c r="Z29" s="15">
        <v>0</v>
      </c>
      <c r="AA29" s="15">
        <v>0</v>
      </c>
      <c r="AB29" s="4">
        <f t="shared" si="0"/>
        <v>0</v>
      </c>
      <c r="AC29"/>
    </row>
    <row r="30" spans="1:29" ht="43.5" x14ac:dyDescent="0.35">
      <c r="A30" s="5" t="s">
        <v>63</v>
      </c>
      <c r="B30" s="5" t="s">
        <v>64</v>
      </c>
      <c r="C30" s="5">
        <f>SUM(C27:C29)</f>
        <v>2134642.7561648609</v>
      </c>
      <c r="D30" s="5">
        <f>SUM(D27:D29)</f>
        <v>2099252.8659978868</v>
      </c>
      <c r="E30" s="5">
        <f>SUM(E27:E29)</f>
        <v>1875559.3201488841</v>
      </c>
      <c r="F30" s="18">
        <f>IFERROR((E30-D30)/D30,0)</f>
        <v>-0.1065586473512657</v>
      </c>
      <c r="G30" s="55" t="s">
        <v>65</v>
      </c>
      <c r="H30" s="5">
        <f t="shared" ref="H30:AB30" si="1">SUBTOTAL(9,H25:H29)</f>
        <v>389370.10646439379</v>
      </c>
      <c r="I30" s="5">
        <f t="shared" si="1"/>
        <v>707521.44724247418</v>
      </c>
      <c r="J30" s="5">
        <f t="shared" si="1"/>
        <v>421886.84955108509</v>
      </c>
      <c r="K30" s="5">
        <f t="shared" si="1"/>
        <v>356780.91689093102</v>
      </c>
      <c r="L30" s="5">
        <f t="shared" si="1"/>
        <v>1875559.3201488841</v>
      </c>
      <c r="M30" s="17">
        <f t="shared" si="1"/>
        <v>130483.81956293772</v>
      </c>
      <c r="N30" s="5">
        <f t="shared" si="1"/>
        <v>197687.13776824693</v>
      </c>
      <c r="O30" s="5">
        <f t="shared" si="1"/>
        <v>175047.56847097591</v>
      </c>
      <c r="P30" s="5">
        <f t="shared" si="1"/>
        <v>58169.658634413005</v>
      </c>
      <c r="Q30" s="5">
        <f t="shared" si="1"/>
        <v>54979.91229462593</v>
      </c>
      <c r="R30" s="5">
        <f t="shared" si="1"/>
        <v>125655.90402368066</v>
      </c>
      <c r="S30" s="5">
        <f t="shared" si="1"/>
        <v>83121.200631292304</v>
      </c>
      <c r="T30" s="5">
        <f t="shared" si="1"/>
        <v>213254.93140706912</v>
      </c>
      <c r="U30" s="5">
        <f t="shared" si="1"/>
        <v>11406.649214545108</v>
      </c>
      <c r="V30" s="5">
        <f t="shared" si="1"/>
        <v>90955.313245907862</v>
      </c>
      <c r="W30" s="5">
        <f t="shared" si="1"/>
        <v>133707.98114401201</v>
      </c>
      <c r="X30" s="5">
        <f t="shared" si="1"/>
        <v>105796.65043729712</v>
      </c>
      <c r="Y30" s="5">
        <f t="shared" si="1"/>
        <v>175752.69607316056</v>
      </c>
      <c r="Z30" s="5">
        <f t="shared" si="1"/>
        <v>161127.55019819853</v>
      </c>
      <c r="AA30" s="5">
        <f t="shared" si="1"/>
        <v>158412.34704252135</v>
      </c>
      <c r="AB30" s="5">
        <f t="shared" si="1"/>
        <v>1875559.3201488843</v>
      </c>
      <c r="AC30"/>
    </row>
    <row r="31" spans="1:29" x14ac:dyDescent="0.35">
      <c r="A31" s="16"/>
      <c r="B31" s="16"/>
      <c r="C31" s="33"/>
      <c r="D31" s="33"/>
      <c r="E31" s="15"/>
      <c r="F31" s="15"/>
      <c r="G31" s="15"/>
      <c r="H31" s="15"/>
      <c r="I31" s="15"/>
      <c r="J31" s="15"/>
      <c r="K31" s="15"/>
      <c r="L31" s="4"/>
      <c r="M31" s="14"/>
      <c r="N31" s="15"/>
      <c r="O31" s="15"/>
      <c r="P31" s="15"/>
      <c r="Q31" s="15"/>
      <c r="R31" s="15"/>
      <c r="S31" s="15"/>
      <c r="T31" s="15"/>
      <c r="U31" s="15"/>
      <c r="V31" s="15"/>
      <c r="W31" s="15"/>
      <c r="X31" s="15"/>
      <c r="Y31" s="15"/>
      <c r="Z31" s="15"/>
      <c r="AA31" s="15"/>
      <c r="AB31" s="4"/>
      <c r="AC31"/>
    </row>
    <row r="32" spans="1:29" x14ac:dyDescent="0.35">
      <c r="A32" s="13"/>
      <c r="B32" s="13" t="s">
        <v>66</v>
      </c>
      <c r="C32" s="33"/>
      <c r="D32" s="33"/>
      <c r="E32" s="15"/>
      <c r="F32" s="15"/>
      <c r="G32" s="15"/>
      <c r="H32" s="15"/>
      <c r="I32" s="15"/>
      <c r="J32" s="15"/>
      <c r="K32" s="15"/>
      <c r="L32" s="4"/>
      <c r="M32" s="14"/>
      <c r="N32" s="15"/>
      <c r="O32" s="15"/>
      <c r="P32" s="15"/>
      <c r="Q32" s="15"/>
      <c r="R32" s="15"/>
      <c r="S32" s="15"/>
      <c r="T32" s="15"/>
      <c r="U32" s="15"/>
      <c r="V32" s="15"/>
      <c r="W32" s="15"/>
      <c r="X32" s="15"/>
      <c r="Y32" s="15"/>
      <c r="Z32" s="15"/>
      <c r="AA32" s="15"/>
      <c r="AB32" s="4"/>
      <c r="AC32"/>
    </row>
    <row r="33" spans="1:29" ht="42.65" customHeight="1" outlineLevel="1" x14ac:dyDescent="0.35">
      <c r="A33" s="19" t="s">
        <v>10</v>
      </c>
      <c r="B33" s="19" t="s">
        <v>9</v>
      </c>
      <c r="C33" s="33">
        <v>194419.11710368464</v>
      </c>
      <c r="D33" s="33">
        <v>176675.41577861184</v>
      </c>
      <c r="E33" s="15">
        <v>217268.31034855003</v>
      </c>
      <c r="F33" s="9">
        <f t="shared" ref="F33:F48" si="2">IFERROR((E33-D33)/D33,0)</f>
        <v>0.22975972288529531</v>
      </c>
      <c r="G33" s="52" t="s">
        <v>67</v>
      </c>
      <c r="H33" s="15">
        <v>66253.600498737535</v>
      </c>
      <c r="I33" s="15">
        <v>78331.226210732188</v>
      </c>
      <c r="J33" s="15">
        <v>21305.937833678545</v>
      </c>
      <c r="K33" s="15">
        <v>51377.545805401758</v>
      </c>
      <c r="L33" s="4">
        <f>SUM(H33:K33)</f>
        <v>217268.31034855003</v>
      </c>
      <c r="M33" s="14">
        <v>0</v>
      </c>
      <c r="N33" s="15">
        <v>0</v>
      </c>
      <c r="O33" s="15">
        <v>0</v>
      </c>
      <c r="P33" s="15">
        <v>0</v>
      </c>
      <c r="Q33" s="15">
        <v>89786.172588611837</v>
      </c>
      <c r="R33" s="15">
        <v>0</v>
      </c>
      <c r="S33" s="15">
        <v>127482.1377599382</v>
      </c>
      <c r="T33" s="15">
        <v>0</v>
      </c>
      <c r="U33" s="15">
        <v>0</v>
      </c>
      <c r="V33" s="15">
        <v>0</v>
      </c>
      <c r="W33" s="15">
        <v>0</v>
      </c>
      <c r="X33" s="15">
        <v>0</v>
      </c>
      <c r="Y33" s="15">
        <v>0</v>
      </c>
      <c r="Z33" s="15">
        <v>0</v>
      </c>
      <c r="AA33" s="15">
        <v>0</v>
      </c>
      <c r="AB33" s="4">
        <f t="shared" ref="AB33:AB36" si="3">SUM(M33:AA33)</f>
        <v>217268.31034855003</v>
      </c>
      <c r="AC33"/>
    </row>
    <row r="34" spans="1:29" ht="119.5" customHeight="1" outlineLevel="1" x14ac:dyDescent="0.35">
      <c r="A34" s="19" t="s">
        <v>12</v>
      </c>
      <c r="B34" s="19" t="s">
        <v>11</v>
      </c>
      <c r="C34" s="33">
        <v>965050.70301023545</v>
      </c>
      <c r="D34" s="33">
        <v>1796586.5590031482</v>
      </c>
      <c r="E34" s="15">
        <v>1636380.6111149187</v>
      </c>
      <c r="F34" s="9">
        <f t="shared" si="2"/>
        <v>-8.9172407021190891E-2</v>
      </c>
      <c r="G34" s="53" t="s">
        <v>68</v>
      </c>
      <c r="H34" s="15">
        <v>244239.61350827725</v>
      </c>
      <c r="I34" s="15">
        <v>761254.60740721156</v>
      </c>
      <c r="J34" s="15">
        <v>345551.25217060803</v>
      </c>
      <c r="K34" s="15">
        <v>285335.13802882191</v>
      </c>
      <c r="L34" s="4">
        <f>SUM(H34:K34)</f>
        <v>1636380.6111149187</v>
      </c>
      <c r="M34" s="14">
        <v>149098.41591729136</v>
      </c>
      <c r="N34" s="15">
        <v>121667.71695379225</v>
      </c>
      <c r="O34" s="15">
        <v>149291.85085281308</v>
      </c>
      <c r="P34" s="15">
        <v>48081.274549793205</v>
      </c>
      <c r="Q34" s="15">
        <v>86929.454714107371</v>
      </c>
      <c r="R34" s="15">
        <v>127109.9004880228</v>
      </c>
      <c r="S34" s="15">
        <v>103417.21869916547</v>
      </c>
      <c r="T34" s="15">
        <v>130650.6331280591</v>
      </c>
      <c r="U34" s="15">
        <v>11902.412427086649</v>
      </c>
      <c r="V34" s="15">
        <v>141885.39373910171</v>
      </c>
      <c r="W34" s="15">
        <v>139577.32383946629</v>
      </c>
      <c r="X34" s="15">
        <v>208828.5100986913</v>
      </c>
      <c r="Y34" s="15">
        <v>54968.58416536251</v>
      </c>
      <c r="Z34" s="15">
        <v>103254.55273433236</v>
      </c>
      <c r="AA34" s="15">
        <v>59717.368807833234</v>
      </c>
      <c r="AB34" s="4">
        <f t="shared" si="3"/>
        <v>1636380.6111149187</v>
      </c>
      <c r="AC34"/>
    </row>
    <row r="35" spans="1:29" outlineLevel="1" x14ac:dyDescent="0.35">
      <c r="A35" s="19" t="s">
        <v>14</v>
      </c>
      <c r="B35" s="19" t="s">
        <v>13</v>
      </c>
      <c r="C35" s="33">
        <v>376213.92499999999</v>
      </c>
      <c r="D35" s="33">
        <v>0</v>
      </c>
      <c r="E35" s="15">
        <v>0</v>
      </c>
      <c r="F35" s="9">
        <f t="shared" si="2"/>
        <v>0</v>
      </c>
      <c r="G35" s="20"/>
      <c r="H35" s="15">
        <v>0</v>
      </c>
      <c r="I35" s="15">
        <v>0</v>
      </c>
      <c r="J35" s="15">
        <v>0</v>
      </c>
      <c r="K35" s="15">
        <v>0</v>
      </c>
      <c r="L35" s="4">
        <f>SUM(H35:K35)</f>
        <v>0</v>
      </c>
      <c r="M35" s="14">
        <v>0</v>
      </c>
      <c r="N35" s="15">
        <v>0</v>
      </c>
      <c r="O35" s="15">
        <v>0</v>
      </c>
      <c r="P35" s="15">
        <v>0</v>
      </c>
      <c r="Q35" s="15">
        <v>0</v>
      </c>
      <c r="R35" s="15">
        <v>0</v>
      </c>
      <c r="S35" s="15">
        <v>0</v>
      </c>
      <c r="T35" s="15">
        <v>0</v>
      </c>
      <c r="U35" s="15">
        <v>0</v>
      </c>
      <c r="V35" s="15">
        <v>0</v>
      </c>
      <c r="W35" s="15">
        <v>0</v>
      </c>
      <c r="X35" s="15">
        <v>0</v>
      </c>
      <c r="Y35" s="15">
        <v>0</v>
      </c>
      <c r="Z35" s="15">
        <v>0</v>
      </c>
      <c r="AA35" s="15">
        <v>0</v>
      </c>
      <c r="AB35" s="4">
        <f t="shared" si="3"/>
        <v>0</v>
      </c>
      <c r="AC35"/>
    </row>
    <row r="36" spans="1:29" ht="72.650000000000006" customHeight="1" outlineLevel="1" x14ac:dyDescent="0.35">
      <c r="A36" s="16" t="s">
        <v>16</v>
      </c>
      <c r="B36" s="19" t="s">
        <v>15</v>
      </c>
      <c r="C36" s="33">
        <v>475811.30896012858</v>
      </c>
      <c r="D36" s="33">
        <v>484257.29426024959</v>
      </c>
      <c r="E36" s="15">
        <v>368418.69119296089</v>
      </c>
      <c r="F36" s="9">
        <f t="shared" si="2"/>
        <v>-0.23920879342508097</v>
      </c>
      <c r="G36" s="53" t="s">
        <v>69</v>
      </c>
      <c r="H36" s="15">
        <v>126434.03356026523</v>
      </c>
      <c r="I36" s="15">
        <v>184855.09453607138</v>
      </c>
      <c r="J36" s="15">
        <v>0</v>
      </c>
      <c r="K36" s="15">
        <v>57129.563096624275</v>
      </c>
      <c r="L36" s="4">
        <f>SUM(H36:K36)</f>
        <v>368418.69119296089</v>
      </c>
      <c r="M36" s="14">
        <v>10775.050904035577</v>
      </c>
      <c r="N36" s="15">
        <v>10775.050904035577</v>
      </c>
      <c r="O36" s="15">
        <v>10775.050904035577</v>
      </c>
      <c r="P36" s="15">
        <v>10775.050904035577</v>
      </c>
      <c r="Q36" s="15">
        <v>10775.050904035577</v>
      </c>
      <c r="R36" s="15">
        <v>40359.882636493174</v>
      </c>
      <c r="S36" s="15">
        <v>40359.882636493174</v>
      </c>
      <c r="T36" s="15">
        <v>87375.18499629393</v>
      </c>
      <c r="U36" s="15">
        <v>12023.965287384139</v>
      </c>
      <c r="V36" s="15">
        <v>80549.266595940673</v>
      </c>
      <c r="W36" s="15">
        <v>10775.050904035577</v>
      </c>
      <c r="X36" s="15">
        <v>10775.050904035577</v>
      </c>
      <c r="Y36" s="15">
        <v>10775.050904035577</v>
      </c>
      <c r="Z36" s="15">
        <v>10775.050904035577</v>
      </c>
      <c r="AA36" s="15">
        <v>10775.050904035577</v>
      </c>
      <c r="AB36" s="4">
        <f t="shared" si="3"/>
        <v>368418.69119296077</v>
      </c>
      <c r="AC36"/>
    </row>
    <row r="37" spans="1:29" ht="52" x14ac:dyDescent="0.35">
      <c r="A37" s="21" t="s">
        <v>70</v>
      </c>
      <c r="B37" s="21" t="s">
        <v>71</v>
      </c>
      <c r="C37" s="23">
        <f>SUM(C33:C36)</f>
        <v>2011495.0540740488</v>
      </c>
      <c r="D37" s="23">
        <f>SUM(D33:D36)</f>
        <v>2457519.2690420095</v>
      </c>
      <c r="E37" s="23">
        <f t="shared" ref="E37:AB37" si="4">SUM(E33:E36)</f>
        <v>2222067.6126564299</v>
      </c>
      <c r="F37" s="34">
        <f t="shared" si="2"/>
        <v>-9.580867151343371E-2</v>
      </c>
      <c r="G37" s="56" t="s">
        <v>72</v>
      </c>
      <c r="H37" s="23">
        <f t="shared" si="4"/>
        <v>436927.24756727996</v>
      </c>
      <c r="I37" s="23">
        <f t="shared" si="4"/>
        <v>1024440.9281540152</v>
      </c>
      <c r="J37" s="23">
        <f t="shared" si="4"/>
        <v>366857.19000428659</v>
      </c>
      <c r="K37" s="23">
        <f t="shared" si="4"/>
        <v>393842.24693084793</v>
      </c>
      <c r="L37" s="4">
        <f t="shared" si="4"/>
        <v>2222067.6126564299</v>
      </c>
      <c r="M37" s="22">
        <f t="shared" si="4"/>
        <v>159873.46682132693</v>
      </c>
      <c r="N37" s="23">
        <f t="shared" si="4"/>
        <v>132442.76785782783</v>
      </c>
      <c r="O37" s="23">
        <f t="shared" si="4"/>
        <v>160066.90175684865</v>
      </c>
      <c r="P37" s="23">
        <f t="shared" si="4"/>
        <v>58856.32545382878</v>
      </c>
      <c r="Q37" s="23">
        <f t="shared" si="4"/>
        <v>187490.67820675479</v>
      </c>
      <c r="R37" s="23">
        <f t="shared" si="4"/>
        <v>167469.78312451596</v>
      </c>
      <c r="S37" s="23">
        <f t="shared" si="4"/>
        <v>271259.23909559683</v>
      </c>
      <c r="T37" s="23">
        <f t="shared" si="4"/>
        <v>218025.81812435301</v>
      </c>
      <c r="U37" s="23">
        <f t="shared" si="4"/>
        <v>23926.377714470786</v>
      </c>
      <c r="V37" s="23">
        <f t="shared" si="4"/>
        <v>222434.6603350424</v>
      </c>
      <c r="W37" s="23">
        <f t="shared" si="4"/>
        <v>150352.37474350186</v>
      </c>
      <c r="X37" s="23">
        <f t="shared" si="4"/>
        <v>219603.56100272687</v>
      </c>
      <c r="Y37" s="23">
        <f t="shared" si="4"/>
        <v>65743.635069398093</v>
      </c>
      <c r="Z37" s="23">
        <f t="shared" si="4"/>
        <v>114029.60363836795</v>
      </c>
      <c r="AA37" s="23">
        <f t="shared" si="4"/>
        <v>70492.419711868817</v>
      </c>
      <c r="AB37" s="4">
        <f t="shared" si="4"/>
        <v>2222067.6126564294</v>
      </c>
      <c r="AC37"/>
    </row>
    <row r="38" spans="1:29" ht="29" outlineLevel="1" x14ac:dyDescent="0.35">
      <c r="A38" s="19" t="s">
        <v>17</v>
      </c>
      <c r="B38" s="19" t="s">
        <v>9</v>
      </c>
      <c r="C38" s="33">
        <v>455256.48157894734</v>
      </c>
      <c r="D38" s="33">
        <v>456645.87949999992</v>
      </c>
      <c r="E38" s="15">
        <v>492819.29999999987</v>
      </c>
      <c r="F38" s="9">
        <f t="shared" si="2"/>
        <v>7.9215475544436517E-2</v>
      </c>
      <c r="G38" s="52" t="s">
        <v>73</v>
      </c>
      <c r="H38" s="15">
        <v>123204.82499999997</v>
      </c>
      <c r="I38" s="15">
        <v>123204.82499999997</v>
      </c>
      <c r="J38" s="15">
        <v>123204.82499999997</v>
      </c>
      <c r="K38" s="15">
        <v>123204.82499999997</v>
      </c>
      <c r="L38" s="4">
        <f>SUM(H38:K38)</f>
        <v>492819.29999999987</v>
      </c>
      <c r="M38" s="14">
        <v>41036.07194181325</v>
      </c>
      <c r="N38" s="15">
        <v>41036.07194181325</v>
      </c>
      <c r="O38" s="15">
        <v>41036.07194181325</v>
      </c>
      <c r="P38" s="15">
        <v>16542.292572146751</v>
      </c>
      <c r="Q38" s="15">
        <v>41036.07194181325</v>
      </c>
      <c r="R38" s="15">
        <v>41036.07194181325</v>
      </c>
      <c r="S38" s="15">
        <v>41036.07194181325</v>
      </c>
      <c r="T38" s="15">
        <v>41036.07194181325</v>
      </c>
      <c r="U38" s="15">
        <v>0</v>
      </c>
      <c r="V38" s="15">
        <v>16542.292572146751</v>
      </c>
      <c r="W38" s="15">
        <v>41036.07194181325</v>
      </c>
      <c r="X38" s="15">
        <v>38992.437663934958</v>
      </c>
      <c r="Y38" s="15">
        <v>30817.900552421826</v>
      </c>
      <c r="Z38" s="15">
        <v>30817.900552421826</v>
      </c>
      <c r="AA38" s="15">
        <v>30817.900552421826</v>
      </c>
      <c r="AB38" s="4">
        <f t="shared" ref="AB38:AB39" si="5">SUM(M38:AA38)</f>
        <v>492819.29999999987</v>
      </c>
      <c r="AC38"/>
    </row>
    <row r="39" spans="1:29" ht="80.150000000000006" customHeight="1" outlineLevel="1" x14ac:dyDescent="0.35">
      <c r="A39" s="19" t="s">
        <v>19</v>
      </c>
      <c r="B39" s="19" t="s">
        <v>18</v>
      </c>
      <c r="C39" s="33">
        <v>31000</v>
      </c>
      <c r="D39" s="33">
        <v>25000</v>
      </c>
      <c r="E39" s="15">
        <v>17511.280000000002</v>
      </c>
      <c r="F39" s="9">
        <f t="shared" si="2"/>
        <v>-0.29954879999999989</v>
      </c>
      <c r="G39" s="53" t="s">
        <v>74</v>
      </c>
      <c r="H39" s="15">
        <v>10133.057831688395</v>
      </c>
      <c r="I39" s="15">
        <v>0</v>
      </c>
      <c r="J39" s="15">
        <v>0</v>
      </c>
      <c r="K39" s="15">
        <v>7378.2221683116059</v>
      </c>
      <c r="L39" s="4">
        <f>SUM(H39:K39)</f>
        <v>17511.28</v>
      </c>
      <c r="M39" s="14">
        <v>1250.8057142857144</v>
      </c>
      <c r="N39" s="15">
        <v>1250.8057142857144</v>
      </c>
      <c r="O39" s="15">
        <v>1250.8057142857144</v>
      </c>
      <c r="P39" s="15">
        <v>1250.8057142857144</v>
      </c>
      <c r="Q39" s="15">
        <v>1250.8057142857144</v>
      </c>
      <c r="R39" s="15">
        <v>1250.8057142857144</v>
      </c>
      <c r="S39" s="15">
        <v>1250.8057142857144</v>
      </c>
      <c r="T39" s="15">
        <v>1250.8057142857144</v>
      </c>
      <c r="U39" s="15">
        <v>0</v>
      </c>
      <c r="V39" s="15">
        <v>1250.8057142857144</v>
      </c>
      <c r="W39" s="15">
        <v>1250.8057142857144</v>
      </c>
      <c r="X39" s="15">
        <v>1250.8057142857144</v>
      </c>
      <c r="Y39" s="15">
        <v>1250.8057142857144</v>
      </c>
      <c r="Z39" s="15">
        <v>1250.8057142857144</v>
      </c>
      <c r="AA39" s="15">
        <v>1250.8057142857144</v>
      </c>
      <c r="AB39" s="4">
        <f t="shared" si="5"/>
        <v>17511.280000000002</v>
      </c>
      <c r="AC39"/>
    </row>
    <row r="40" spans="1:29" ht="26" x14ac:dyDescent="0.35">
      <c r="A40" s="21" t="s">
        <v>75</v>
      </c>
      <c r="B40" s="21" t="s">
        <v>76</v>
      </c>
      <c r="C40" s="23">
        <f>C38+C39</f>
        <v>486256.48157894734</v>
      </c>
      <c r="D40" s="23">
        <f>D38+D39</f>
        <v>481645.87949999992</v>
      </c>
      <c r="E40" s="23">
        <f t="shared" ref="E40:AB40" si="6">E38+E39</f>
        <v>510330.5799999999</v>
      </c>
      <c r="F40" s="34">
        <f t="shared" si="2"/>
        <v>5.9555581643878634E-2</v>
      </c>
      <c r="G40" s="56" t="s">
        <v>73</v>
      </c>
      <c r="H40" s="23">
        <f t="shared" si="6"/>
        <v>133337.88283168836</v>
      </c>
      <c r="I40" s="23">
        <f t="shared" si="6"/>
        <v>123204.82499999997</v>
      </c>
      <c r="J40" s="23">
        <f t="shared" si="6"/>
        <v>123204.82499999997</v>
      </c>
      <c r="K40" s="23">
        <f t="shared" si="6"/>
        <v>130583.04716831158</v>
      </c>
      <c r="L40" s="4">
        <f t="shared" si="6"/>
        <v>510330.57999999984</v>
      </c>
      <c r="M40" s="22">
        <f t="shared" si="6"/>
        <v>42286.877656098965</v>
      </c>
      <c r="N40" s="23">
        <f t="shared" si="6"/>
        <v>42286.877656098965</v>
      </c>
      <c r="O40" s="23">
        <f t="shared" si="6"/>
        <v>42286.877656098965</v>
      </c>
      <c r="P40" s="23">
        <f t="shared" si="6"/>
        <v>17793.098286432465</v>
      </c>
      <c r="Q40" s="23">
        <f t="shared" si="6"/>
        <v>42286.877656098965</v>
      </c>
      <c r="R40" s="23">
        <f t="shared" si="6"/>
        <v>42286.877656098965</v>
      </c>
      <c r="S40" s="23">
        <f t="shared" si="6"/>
        <v>42286.877656098965</v>
      </c>
      <c r="T40" s="23">
        <f t="shared" si="6"/>
        <v>42286.877656098965</v>
      </c>
      <c r="U40" s="23">
        <f t="shared" si="6"/>
        <v>0</v>
      </c>
      <c r="V40" s="23">
        <f t="shared" si="6"/>
        <v>17793.098286432465</v>
      </c>
      <c r="W40" s="23">
        <f t="shared" si="6"/>
        <v>42286.877656098965</v>
      </c>
      <c r="X40" s="23">
        <f t="shared" si="6"/>
        <v>40243.243378220672</v>
      </c>
      <c r="Y40" s="23">
        <f t="shared" si="6"/>
        <v>32068.706266707541</v>
      </c>
      <c r="Z40" s="23">
        <f t="shared" si="6"/>
        <v>32068.706266707541</v>
      </c>
      <c r="AA40" s="23">
        <f t="shared" si="6"/>
        <v>32068.706266707541</v>
      </c>
      <c r="AB40" s="4">
        <f t="shared" si="6"/>
        <v>510330.5799999999</v>
      </c>
      <c r="AC40"/>
    </row>
    <row r="41" spans="1:29" x14ac:dyDescent="0.35">
      <c r="A41" s="16" t="s">
        <v>21</v>
      </c>
      <c r="B41" s="16" t="s">
        <v>20</v>
      </c>
      <c r="C41" s="33">
        <v>323680.09434135241</v>
      </c>
      <c r="D41" s="33">
        <v>394483.99772951793</v>
      </c>
      <c r="E41" s="15">
        <v>401514.6421088184</v>
      </c>
      <c r="F41" s="30">
        <f t="shared" si="2"/>
        <v>1.7822381692960604E-2</v>
      </c>
      <c r="G41" s="53" t="s">
        <v>77</v>
      </c>
      <c r="H41" s="15">
        <v>94075.648392321178</v>
      </c>
      <c r="I41" s="15">
        <v>130346.02917213137</v>
      </c>
      <c r="J41" s="15">
        <v>60437.114669434595</v>
      </c>
      <c r="K41" s="15">
        <v>116655.84987493129</v>
      </c>
      <c r="L41" s="4">
        <f>SUM(H41:K41)</f>
        <v>401514.6421088184</v>
      </c>
      <c r="M41" s="14">
        <v>48682.175278192197</v>
      </c>
      <c r="N41" s="15">
        <v>43600.818876614045</v>
      </c>
      <c r="O41" s="15">
        <v>39684.048876614048</v>
      </c>
      <c r="P41" s="15">
        <v>39684.048876614048</v>
      </c>
      <c r="Q41" s="15">
        <v>9769.8548059661189</v>
      </c>
      <c r="R41" s="15">
        <v>12489.883086317526</v>
      </c>
      <c r="S41" s="15">
        <v>29569.723745151627</v>
      </c>
      <c r="T41" s="15">
        <v>16812.468159114462</v>
      </c>
      <c r="U41" s="15">
        <v>3198.594161325128</v>
      </c>
      <c r="V41" s="15">
        <v>58974.446456593927</v>
      </c>
      <c r="W41" s="15">
        <v>14291.809289339391</v>
      </c>
      <c r="X41" s="15">
        <v>9769.8548059661189</v>
      </c>
      <c r="Y41" s="15">
        <v>28975.89480596612</v>
      </c>
      <c r="Z41" s="15">
        <v>9769.8548059661189</v>
      </c>
      <c r="AA41" s="15">
        <v>36241.166079077586</v>
      </c>
      <c r="AB41" s="4">
        <f t="shared" ref="AB41:AB45" si="7">SUM(M41:AA41)</f>
        <v>401514.64210881852</v>
      </c>
      <c r="AC41"/>
    </row>
    <row r="42" spans="1:29" ht="43.5" x14ac:dyDescent="0.35">
      <c r="A42" s="16" t="s">
        <v>23</v>
      </c>
      <c r="B42" s="16" t="s">
        <v>22</v>
      </c>
      <c r="C42" s="33">
        <v>355682.24022215407</v>
      </c>
      <c r="D42" s="33">
        <v>380085.52085976675</v>
      </c>
      <c r="E42" s="15">
        <v>333750.66241830308</v>
      </c>
      <c r="F42" s="9">
        <f t="shared" si="2"/>
        <v>-0.12190640237137317</v>
      </c>
      <c r="G42" s="54" t="s">
        <v>78</v>
      </c>
      <c r="H42" s="15">
        <v>72674.757263017978</v>
      </c>
      <c r="I42" s="15">
        <v>173070.57232600497</v>
      </c>
      <c r="J42" s="15">
        <v>44785.914403446652</v>
      </c>
      <c r="K42" s="15">
        <v>43219.418425833435</v>
      </c>
      <c r="L42" s="4">
        <f>SUM(H42:K42)</f>
        <v>333750.66241830308</v>
      </c>
      <c r="M42" s="14">
        <v>24958.785406937073</v>
      </c>
      <c r="N42" s="15">
        <v>28159.533321815637</v>
      </c>
      <c r="O42" s="15">
        <v>27966.671594598767</v>
      </c>
      <c r="P42" s="15">
        <v>8092.7194910309981</v>
      </c>
      <c r="Q42" s="15">
        <v>7239.8264108537733</v>
      </c>
      <c r="R42" s="15">
        <v>23129.769493402946</v>
      </c>
      <c r="S42" s="15">
        <v>46711.395705282717</v>
      </c>
      <c r="T42" s="15">
        <v>70522.458060335819</v>
      </c>
      <c r="U42" s="15">
        <v>4333.6968849018685</v>
      </c>
      <c r="V42" s="15">
        <v>10391.369274613056</v>
      </c>
      <c r="W42" s="15">
        <v>13044.289627475719</v>
      </c>
      <c r="X42" s="15">
        <v>32630.814906684129</v>
      </c>
      <c r="Y42" s="15">
        <v>10496.949084525695</v>
      </c>
      <c r="Z42" s="15">
        <v>1341.1690845256935</v>
      </c>
      <c r="AA42" s="15">
        <v>24731.214071319144</v>
      </c>
      <c r="AB42" s="4">
        <f t="shared" si="7"/>
        <v>333750.66241830302</v>
      </c>
      <c r="AC42"/>
    </row>
    <row r="43" spans="1:29" ht="43.5" x14ac:dyDescent="0.35">
      <c r="A43" s="16" t="s">
        <v>25</v>
      </c>
      <c r="B43" s="16" t="s">
        <v>24</v>
      </c>
      <c r="C43" s="33">
        <v>10847.621817390767</v>
      </c>
      <c r="D43" s="33">
        <v>26384.61357591753</v>
      </c>
      <c r="E43" s="15">
        <v>16793.457882751274</v>
      </c>
      <c r="F43" s="30">
        <f t="shared" si="2"/>
        <v>-0.36351321445619172</v>
      </c>
      <c r="G43" s="54" t="s">
        <v>79</v>
      </c>
      <c r="H43" s="15">
        <v>2225.647843655438</v>
      </c>
      <c r="I43" s="15">
        <v>9090.9965581785382</v>
      </c>
      <c r="J43" s="15">
        <v>2359.8750729388921</v>
      </c>
      <c r="K43" s="15">
        <v>3116.9384079784049</v>
      </c>
      <c r="L43" s="4">
        <f>SUM(H43:K43)</f>
        <v>16793.457882751274</v>
      </c>
      <c r="M43" s="14">
        <v>696.29522305616388</v>
      </c>
      <c r="N43" s="15">
        <v>2434.3664685798794</v>
      </c>
      <c r="O43" s="15">
        <v>2711.5950064261106</v>
      </c>
      <c r="P43" s="15">
        <v>696.29522305616388</v>
      </c>
      <c r="Q43" s="15">
        <v>139.85631013961594</v>
      </c>
      <c r="R43" s="15">
        <v>139.85631013961594</v>
      </c>
      <c r="S43" s="15">
        <v>3554.1513101396158</v>
      </c>
      <c r="T43" s="15">
        <v>139.85631013961594</v>
      </c>
      <c r="U43" s="15">
        <v>139.85631013961594</v>
      </c>
      <c r="V43" s="15">
        <v>2998.9441693229037</v>
      </c>
      <c r="W43" s="15">
        <v>139.85631013961594</v>
      </c>
      <c r="X43" s="15">
        <v>1730.5496101396159</v>
      </c>
      <c r="Y43" s="15">
        <v>212.44631013961595</v>
      </c>
      <c r="Z43" s="15">
        <v>139.85631013961594</v>
      </c>
      <c r="AA43" s="15">
        <v>919.6767010535093</v>
      </c>
      <c r="AB43" s="4">
        <f t="shared" si="7"/>
        <v>16793.457882751274</v>
      </c>
      <c r="AC43"/>
    </row>
    <row r="44" spans="1:29" outlineLevel="1" x14ac:dyDescent="0.35">
      <c r="A44" s="19" t="s">
        <v>26</v>
      </c>
      <c r="B44" s="19" t="s">
        <v>9</v>
      </c>
      <c r="C44" s="33">
        <v>297751.32809453836</v>
      </c>
      <c r="D44" s="33">
        <v>337846.83025922795</v>
      </c>
      <c r="E44" s="15">
        <v>296500.02631117072</v>
      </c>
      <c r="F44" s="9">
        <f t="shared" si="2"/>
        <v>-0.12238328214099882</v>
      </c>
      <c r="G44" s="15" t="s">
        <v>80</v>
      </c>
      <c r="H44" s="15">
        <v>252254.21817274904</v>
      </c>
      <c r="I44" s="15">
        <v>16569.97190620593</v>
      </c>
      <c r="J44" s="15">
        <v>11538.914734734561</v>
      </c>
      <c r="K44" s="15">
        <v>16136.921497481169</v>
      </c>
      <c r="L44" s="4">
        <f>SUM(H44:K44)</f>
        <v>296500.02631117072</v>
      </c>
      <c r="M44" s="14">
        <v>22971.812181893609</v>
      </c>
      <c r="N44" s="15">
        <v>22971.812181893609</v>
      </c>
      <c r="O44" s="15">
        <v>22971.812181893609</v>
      </c>
      <c r="P44" s="15">
        <v>11106.564173118619</v>
      </c>
      <c r="Q44" s="15">
        <v>20106.304991635712</v>
      </c>
      <c r="R44" s="15">
        <v>23493.702504441088</v>
      </c>
      <c r="S44" s="15">
        <v>23493.702504441088</v>
      </c>
      <c r="T44" s="15">
        <v>28876.850183549148</v>
      </c>
      <c r="U44" s="15">
        <v>985.92448335312497</v>
      </c>
      <c r="V44" s="15">
        <v>8241.0569828607204</v>
      </c>
      <c r="W44" s="15">
        <v>20106.304991635712</v>
      </c>
      <c r="X44" s="15">
        <v>19116.330060437911</v>
      </c>
      <c r="Y44" s="15">
        <v>39592.320335646727</v>
      </c>
      <c r="Z44" s="15">
        <v>17309.098218723339</v>
      </c>
      <c r="AA44" s="15">
        <v>15156.430335646724</v>
      </c>
      <c r="AB44" s="4">
        <f t="shared" si="7"/>
        <v>296500.02631117072</v>
      </c>
      <c r="AC44"/>
    </row>
    <row r="45" spans="1:29" outlineLevel="1" x14ac:dyDescent="0.35">
      <c r="A45" s="19" t="s">
        <v>27</v>
      </c>
      <c r="B45" s="19" t="s">
        <v>18</v>
      </c>
      <c r="C45" s="33">
        <v>92835.394895078469</v>
      </c>
      <c r="D45" s="33">
        <v>100281.82538637386</v>
      </c>
      <c r="E45" s="15">
        <v>62063.431102420334</v>
      </c>
      <c r="F45" s="9">
        <f t="shared" si="2"/>
        <v>-0.38110987845207878</v>
      </c>
      <c r="G45" s="25"/>
      <c r="H45" s="15">
        <v>23391.182302996396</v>
      </c>
      <c r="I45" s="15">
        <v>21989.400088210383</v>
      </c>
      <c r="J45" s="15">
        <v>7829.2698662226512</v>
      </c>
      <c r="K45" s="15">
        <v>8853.5788449908923</v>
      </c>
      <c r="L45" s="4">
        <f>SUM(H45:K45)</f>
        <v>62063.431102420327</v>
      </c>
      <c r="M45" s="14">
        <v>5748.861673689189</v>
      </c>
      <c r="N45" s="15">
        <v>8035.5969322503443</v>
      </c>
      <c r="O45" s="15">
        <v>8470.0766313769636</v>
      </c>
      <c r="P45" s="15">
        <v>5748.861673689189</v>
      </c>
      <c r="Q45" s="15">
        <v>1452.9787118487022</v>
      </c>
      <c r="R45" s="15">
        <v>2845.3866678164304</v>
      </c>
      <c r="S45" s="15">
        <v>2361.2286748968077</v>
      </c>
      <c r="T45" s="15">
        <v>7361.6444450480622</v>
      </c>
      <c r="U45" s="15">
        <v>343.85221956627242</v>
      </c>
      <c r="V45" s="15">
        <v>4600.8866752389731</v>
      </c>
      <c r="W45" s="15">
        <v>5001.8979778723924</v>
      </c>
      <c r="X45" s="15">
        <v>1452.9787118487022</v>
      </c>
      <c r="Y45" s="15">
        <v>3268.8082054592523</v>
      </c>
      <c r="Z45" s="15">
        <v>1467.3282137421265</v>
      </c>
      <c r="AA45" s="15">
        <v>3903.0436880769121</v>
      </c>
      <c r="AB45" s="4">
        <f t="shared" si="7"/>
        <v>62063.431102420327</v>
      </c>
      <c r="AC45"/>
    </row>
    <row r="46" spans="1:29" ht="26" x14ac:dyDescent="0.35">
      <c r="A46" s="21" t="s">
        <v>81</v>
      </c>
      <c r="B46" s="21" t="s">
        <v>82</v>
      </c>
      <c r="C46" s="23">
        <f>C44+C45</f>
        <v>390586.7229896168</v>
      </c>
      <c r="D46" s="23">
        <f>D44+D45</f>
        <v>438128.6556456018</v>
      </c>
      <c r="E46" s="23">
        <f t="shared" ref="E46:AB46" si="8">E45+E44</f>
        <v>358563.45741359104</v>
      </c>
      <c r="F46" s="34">
        <f t="shared" si="2"/>
        <v>-0.18160236087449691</v>
      </c>
      <c r="G46" s="56" t="s">
        <v>83</v>
      </c>
      <c r="H46" s="23">
        <f t="shared" si="8"/>
        <v>275645.40047574544</v>
      </c>
      <c r="I46" s="23">
        <f t="shared" si="8"/>
        <v>38559.371994416317</v>
      </c>
      <c r="J46" s="23">
        <f t="shared" si="8"/>
        <v>19368.184600957211</v>
      </c>
      <c r="K46" s="23">
        <f t="shared" si="8"/>
        <v>24990.500342472063</v>
      </c>
      <c r="L46" s="4">
        <f t="shared" si="8"/>
        <v>358563.45741359104</v>
      </c>
      <c r="M46" s="22">
        <f t="shared" si="8"/>
        <v>28720.673855582798</v>
      </c>
      <c r="N46" s="23">
        <f t="shared" si="8"/>
        <v>31007.409114143953</v>
      </c>
      <c r="O46" s="23">
        <f t="shared" si="8"/>
        <v>31441.888813270572</v>
      </c>
      <c r="P46" s="23">
        <f t="shared" si="8"/>
        <v>16855.425846807808</v>
      </c>
      <c r="Q46" s="23">
        <f t="shared" si="8"/>
        <v>21559.283703484416</v>
      </c>
      <c r="R46" s="23">
        <f t="shared" si="8"/>
        <v>26339.089172257518</v>
      </c>
      <c r="S46" s="23">
        <f t="shared" si="8"/>
        <v>25854.931179337895</v>
      </c>
      <c r="T46" s="23">
        <f t="shared" si="8"/>
        <v>36238.494628597211</v>
      </c>
      <c r="U46" s="23">
        <f t="shared" si="8"/>
        <v>1329.7767029193974</v>
      </c>
      <c r="V46" s="23">
        <f t="shared" si="8"/>
        <v>12841.943658099693</v>
      </c>
      <c r="W46" s="23">
        <f t="shared" si="8"/>
        <v>25108.202969508104</v>
      </c>
      <c r="X46" s="23">
        <f t="shared" si="8"/>
        <v>20569.308772286615</v>
      </c>
      <c r="Y46" s="23">
        <f t="shared" si="8"/>
        <v>42861.12854110598</v>
      </c>
      <c r="Z46" s="23">
        <f t="shared" si="8"/>
        <v>18776.426432465465</v>
      </c>
      <c r="AA46" s="23">
        <f t="shared" si="8"/>
        <v>19059.474023723636</v>
      </c>
      <c r="AB46" s="4">
        <f t="shared" si="8"/>
        <v>358563.45741359104</v>
      </c>
      <c r="AC46"/>
    </row>
    <row r="47" spans="1:29" ht="43.5" x14ac:dyDescent="0.35">
      <c r="A47" s="5" t="s">
        <v>84</v>
      </c>
      <c r="B47" s="5" t="s">
        <v>85</v>
      </c>
      <c r="C47" s="5">
        <f>C37+C40+C41+C42+C43+C46</f>
        <v>3578548.2150235106</v>
      </c>
      <c r="D47" s="5">
        <f>D37+D40+D41+D42+D43+D46</f>
        <v>4178247.9363528136</v>
      </c>
      <c r="E47" s="5">
        <f t="shared" ref="E47:AB47" si="9">E37+E40+E41+E42+E43+E46</f>
        <v>3843020.4124798938</v>
      </c>
      <c r="F47" s="18">
        <f t="shared" si="2"/>
        <v>-8.0231601613747094E-2</v>
      </c>
      <c r="G47" s="57" t="s">
        <v>86</v>
      </c>
      <c r="H47" s="5">
        <f t="shared" si="9"/>
        <v>1014886.5843737083</v>
      </c>
      <c r="I47" s="5">
        <f t="shared" si="9"/>
        <v>1498712.7232047461</v>
      </c>
      <c r="J47" s="5">
        <f t="shared" si="9"/>
        <v>617013.10375106381</v>
      </c>
      <c r="K47" s="5">
        <f t="shared" si="9"/>
        <v>712408.00115037477</v>
      </c>
      <c r="L47" s="5">
        <f t="shared" si="9"/>
        <v>3843020.4124798933</v>
      </c>
      <c r="M47" s="17">
        <f t="shared" si="9"/>
        <v>305218.27424119413</v>
      </c>
      <c r="N47" s="5">
        <f t="shared" si="9"/>
        <v>279931.77329508029</v>
      </c>
      <c r="O47" s="5">
        <f t="shared" si="9"/>
        <v>304157.98370385705</v>
      </c>
      <c r="P47" s="5">
        <f t="shared" si="9"/>
        <v>141977.91317777027</v>
      </c>
      <c r="Q47" s="5">
        <f t="shared" si="9"/>
        <v>268486.37709329766</v>
      </c>
      <c r="R47" s="5">
        <f t="shared" si="9"/>
        <v>271855.25884273252</v>
      </c>
      <c r="S47" s="5">
        <f t="shared" si="9"/>
        <v>419236.31869160762</v>
      </c>
      <c r="T47" s="5">
        <f t="shared" si="9"/>
        <v>384025.97293863917</v>
      </c>
      <c r="U47" s="5">
        <f t="shared" si="9"/>
        <v>32928.301773756793</v>
      </c>
      <c r="V47" s="5">
        <f t="shared" si="9"/>
        <v>325434.4621801044</v>
      </c>
      <c r="W47" s="5">
        <f t="shared" si="9"/>
        <v>245223.41059606365</v>
      </c>
      <c r="X47" s="5">
        <f t="shared" si="9"/>
        <v>324547.33247602411</v>
      </c>
      <c r="Y47" s="5">
        <f t="shared" si="9"/>
        <v>180358.76007784304</v>
      </c>
      <c r="Z47" s="5">
        <f t="shared" si="9"/>
        <v>176125.61653817238</v>
      </c>
      <c r="AA47" s="5">
        <f t="shared" si="9"/>
        <v>183512.65685375023</v>
      </c>
      <c r="AB47" s="5">
        <f t="shared" si="9"/>
        <v>3843020.4124798933</v>
      </c>
      <c r="AC47"/>
    </row>
    <row r="48" spans="1:29" s="1" customFormat="1" x14ac:dyDescent="0.35">
      <c r="A48" s="36"/>
      <c r="B48" s="37" t="s">
        <v>87</v>
      </c>
      <c r="C48" s="36">
        <f>C30+C47</f>
        <v>5713190.971188372</v>
      </c>
      <c r="D48" s="36">
        <f>D30+D47</f>
        <v>6277500.8023506999</v>
      </c>
      <c r="E48" s="36">
        <f t="shared" ref="E48:AB48" si="10">E30+E47</f>
        <v>5718579.7326287776</v>
      </c>
      <c r="F48" s="38">
        <f t="shared" si="2"/>
        <v>-8.9035603071946454E-2</v>
      </c>
      <c r="G48" s="36"/>
      <c r="H48" s="36">
        <f t="shared" si="10"/>
        <v>1404256.6908381023</v>
      </c>
      <c r="I48" s="36">
        <f t="shared" si="10"/>
        <v>2206234.1704472201</v>
      </c>
      <c r="J48" s="36">
        <f t="shared" si="10"/>
        <v>1038899.953302149</v>
      </c>
      <c r="K48" s="36">
        <f t="shared" si="10"/>
        <v>1069188.9180413058</v>
      </c>
      <c r="L48" s="36">
        <f t="shared" si="10"/>
        <v>5718579.7326287776</v>
      </c>
      <c r="M48" s="40">
        <f t="shared" si="10"/>
        <v>435702.09380413184</v>
      </c>
      <c r="N48" s="36">
        <f t="shared" si="10"/>
        <v>477618.91106332722</v>
      </c>
      <c r="O48" s="36">
        <f t="shared" si="10"/>
        <v>479205.55217483296</v>
      </c>
      <c r="P48" s="36">
        <f t="shared" si="10"/>
        <v>200147.57181218328</v>
      </c>
      <c r="Q48" s="36">
        <f t="shared" si="10"/>
        <v>323466.28938792361</v>
      </c>
      <c r="R48" s="36">
        <f t="shared" si="10"/>
        <v>397511.16286641319</v>
      </c>
      <c r="S48" s="36">
        <f t="shared" si="10"/>
        <v>502357.51932289993</v>
      </c>
      <c r="T48" s="36">
        <f t="shared" si="10"/>
        <v>597280.90434570832</v>
      </c>
      <c r="U48" s="36">
        <f t="shared" si="10"/>
        <v>44334.950988301905</v>
      </c>
      <c r="V48" s="36">
        <f t="shared" si="10"/>
        <v>416389.77542601223</v>
      </c>
      <c r="W48" s="36">
        <f t="shared" si="10"/>
        <v>378931.39174007566</v>
      </c>
      <c r="X48" s="36">
        <f t="shared" si="10"/>
        <v>430343.98291332123</v>
      </c>
      <c r="Y48" s="36">
        <f t="shared" si="10"/>
        <v>356111.4561510036</v>
      </c>
      <c r="Z48" s="36">
        <f t="shared" si="10"/>
        <v>337253.16673637088</v>
      </c>
      <c r="AA48" s="36">
        <f t="shared" si="10"/>
        <v>341925.00389627158</v>
      </c>
      <c r="AB48" s="36">
        <f t="shared" si="10"/>
        <v>5718579.7326287776</v>
      </c>
    </row>
    <row r="49" spans="1:29" x14ac:dyDescent="0.35">
      <c r="A49" s="16"/>
      <c r="B49" s="16"/>
      <c r="C49" s="33"/>
      <c r="D49" s="33"/>
      <c r="E49" s="15"/>
      <c r="F49" s="15"/>
      <c r="G49" s="15"/>
      <c r="H49" s="15"/>
      <c r="I49" s="15"/>
      <c r="J49" s="15"/>
      <c r="K49" s="15"/>
      <c r="L49" s="4"/>
      <c r="M49" s="14"/>
      <c r="N49" s="15"/>
      <c r="O49" s="15"/>
      <c r="P49" s="15"/>
      <c r="Q49" s="15"/>
      <c r="R49" s="15"/>
      <c r="S49" s="15"/>
      <c r="T49" s="15"/>
      <c r="U49" s="15"/>
      <c r="V49" s="15"/>
      <c r="W49" s="15"/>
      <c r="X49" s="15"/>
      <c r="Y49" s="15"/>
      <c r="Z49" s="15"/>
      <c r="AA49" s="15"/>
      <c r="AB49" s="4"/>
      <c r="AC49"/>
    </row>
    <row r="50" spans="1:29" x14ac:dyDescent="0.35">
      <c r="A50" s="27"/>
      <c r="B50" s="27" t="s">
        <v>88</v>
      </c>
      <c r="C50" s="33"/>
      <c r="D50" s="33"/>
      <c r="E50" s="15"/>
      <c r="F50" s="15"/>
      <c r="G50" s="15"/>
      <c r="H50" s="15"/>
      <c r="I50" s="15"/>
      <c r="J50" s="15"/>
      <c r="K50" s="15"/>
      <c r="L50" s="4"/>
      <c r="M50" s="14"/>
      <c r="N50" s="15"/>
      <c r="O50" s="15"/>
      <c r="P50" s="15"/>
      <c r="Q50" s="15"/>
      <c r="R50" s="15"/>
      <c r="S50" s="15"/>
      <c r="T50" s="15"/>
      <c r="U50" s="15"/>
      <c r="V50" s="15"/>
      <c r="W50" s="15"/>
      <c r="X50" s="15"/>
      <c r="Y50" s="15"/>
      <c r="Z50" s="15"/>
      <c r="AA50" s="15"/>
      <c r="AB50" s="4"/>
      <c r="AC50"/>
    </row>
    <row r="51" spans="1:29" ht="29" x14ac:dyDescent="0.35">
      <c r="A51" s="28" t="s">
        <v>29</v>
      </c>
      <c r="B51" s="28" t="s">
        <v>28</v>
      </c>
      <c r="C51" s="33">
        <v>255504.92572086121</v>
      </c>
      <c r="D51" s="33">
        <v>230708.06649999999</v>
      </c>
      <c r="E51" s="15">
        <v>271382.3</v>
      </c>
      <c r="F51" s="9">
        <f>IFERROR((E51-D51)/D51,0)</f>
        <v>0.17630173975733096</v>
      </c>
      <c r="G51" s="52" t="s">
        <v>73</v>
      </c>
      <c r="H51" s="15">
        <v>67845.574999999997</v>
      </c>
      <c r="I51" s="15">
        <v>67845.574999999997</v>
      </c>
      <c r="J51" s="15">
        <v>67845.574999999997</v>
      </c>
      <c r="K51" s="15">
        <v>67845.574999999997</v>
      </c>
      <c r="L51" s="4">
        <f>SUM(H51:K51)</f>
        <v>271382.3</v>
      </c>
      <c r="M51" s="14">
        <v>22597.45831085501</v>
      </c>
      <c r="N51" s="15">
        <v>22597.45831085501</v>
      </c>
      <c r="O51" s="15">
        <v>22597.45831085501</v>
      </c>
      <c r="P51" s="15">
        <v>9109.3944687273852</v>
      </c>
      <c r="Q51" s="15">
        <v>22597.45831085501</v>
      </c>
      <c r="R51" s="15">
        <v>22597.45831085501</v>
      </c>
      <c r="S51" s="15">
        <v>22597.45831085501</v>
      </c>
      <c r="T51" s="15">
        <v>22597.45831085501</v>
      </c>
      <c r="U51" s="15">
        <v>0</v>
      </c>
      <c r="V51" s="15">
        <v>9109.3944687273852</v>
      </c>
      <c r="W51" s="15">
        <v>22597.45831085501</v>
      </c>
      <c r="X51" s="15">
        <v>21472.084019122827</v>
      </c>
      <c r="Y51" s="15">
        <v>16970.586852194116</v>
      </c>
      <c r="Z51" s="15">
        <v>16970.586852194116</v>
      </c>
      <c r="AA51" s="15">
        <v>16970.586852194116</v>
      </c>
      <c r="AB51" s="4">
        <f t="shared" ref="AB51:AB53" si="11">SUM(M51:AA51)</f>
        <v>271382.3</v>
      </c>
      <c r="AC51"/>
    </row>
    <row r="52" spans="1:29" x14ac:dyDescent="0.35">
      <c r="A52" s="16" t="s">
        <v>31</v>
      </c>
      <c r="B52" s="16" t="s">
        <v>30</v>
      </c>
      <c r="C52" s="33">
        <v>0</v>
      </c>
      <c r="D52" s="33">
        <v>0</v>
      </c>
      <c r="E52" s="15">
        <v>0</v>
      </c>
      <c r="F52" s="9">
        <f>IFERROR((E52-D52)/D52,0)</f>
        <v>0</v>
      </c>
      <c r="G52" s="51"/>
      <c r="H52" s="15">
        <v>0</v>
      </c>
      <c r="I52" s="15">
        <v>0</v>
      </c>
      <c r="J52" s="15">
        <v>0</v>
      </c>
      <c r="K52" s="15">
        <v>0</v>
      </c>
      <c r="L52" s="4">
        <f>SUM(H52:K52)</f>
        <v>0</v>
      </c>
      <c r="M52" s="14">
        <v>0</v>
      </c>
      <c r="N52" s="15">
        <v>0</v>
      </c>
      <c r="O52" s="15">
        <v>0</v>
      </c>
      <c r="P52" s="15">
        <v>0</v>
      </c>
      <c r="Q52" s="15">
        <v>0</v>
      </c>
      <c r="R52" s="15">
        <v>0</v>
      </c>
      <c r="S52" s="15">
        <v>0</v>
      </c>
      <c r="T52" s="15">
        <v>0</v>
      </c>
      <c r="U52" s="15">
        <v>0</v>
      </c>
      <c r="V52" s="15">
        <v>0</v>
      </c>
      <c r="W52" s="15">
        <v>0</v>
      </c>
      <c r="X52" s="15">
        <v>0</v>
      </c>
      <c r="Y52" s="15">
        <v>0</v>
      </c>
      <c r="Z52" s="15">
        <v>0</v>
      </c>
      <c r="AA52" s="15">
        <v>0</v>
      </c>
      <c r="AB52" s="4">
        <f t="shared" si="11"/>
        <v>0</v>
      </c>
      <c r="AC52"/>
    </row>
    <row r="53" spans="1:29" x14ac:dyDescent="0.35">
      <c r="A53" s="16" t="s">
        <v>33</v>
      </c>
      <c r="B53" s="16" t="s">
        <v>32</v>
      </c>
      <c r="C53" s="33">
        <v>429612.71668050735</v>
      </c>
      <c r="D53" s="33">
        <v>449177.31445878081</v>
      </c>
      <c r="E53" s="15">
        <v>461576.83383129654</v>
      </c>
      <c r="F53" s="9">
        <f>IFERROR((E53-D53)/D53,0)</f>
        <v>2.7604954598956229E-2</v>
      </c>
      <c r="G53" s="53" t="s">
        <v>77</v>
      </c>
      <c r="H53" s="15">
        <v>99557.479988514111</v>
      </c>
      <c r="I53" s="15">
        <v>132930.5938679706</v>
      </c>
      <c r="J53" s="15">
        <v>112248.78333225937</v>
      </c>
      <c r="K53" s="15">
        <v>116839.97664255246</v>
      </c>
      <c r="L53" s="4">
        <f>SUM(H53:K53)</f>
        <v>461576.83383129659</v>
      </c>
      <c r="M53" s="14">
        <v>35364.573145614537</v>
      </c>
      <c r="N53" s="15">
        <v>35364.573145614537</v>
      </c>
      <c r="O53" s="15">
        <v>35364.573145614537</v>
      </c>
      <c r="P53" s="15">
        <v>35364.573145614537</v>
      </c>
      <c r="Q53" s="15">
        <v>28315.879405018728</v>
      </c>
      <c r="R53" s="15">
        <v>28315.879405018728</v>
      </c>
      <c r="S53" s="15">
        <v>28315.879405018728</v>
      </c>
      <c r="T53" s="15">
        <v>28315.879405018728</v>
      </c>
      <c r="U53" s="15">
        <v>1723.6245741991972</v>
      </c>
      <c r="V53" s="15">
        <v>63552.002029470663</v>
      </c>
      <c r="W53" s="15">
        <v>28315.879405018728</v>
      </c>
      <c r="X53" s="15">
        <v>28315.879405018728</v>
      </c>
      <c r="Y53" s="15">
        <v>28315.879405018728</v>
      </c>
      <c r="Z53" s="15">
        <v>28315.879405018728</v>
      </c>
      <c r="AA53" s="15">
        <v>28315.879405018728</v>
      </c>
      <c r="AB53" s="4">
        <f t="shared" si="11"/>
        <v>461576.83383129665</v>
      </c>
      <c r="AC53"/>
    </row>
    <row r="54" spans="1:29" ht="29" x14ac:dyDescent="0.35">
      <c r="A54" s="5" t="s">
        <v>89</v>
      </c>
      <c r="B54" s="5" t="s">
        <v>90</v>
      </c>
      <c r="C54" s="5">
        <f>SUM(C51:C53)</f>
        <v>685117.64240136859</v>
      </c>
      <c r="D54" s="5">
        <f>SUM(D51:D53)</f>
        <v>679885.38095878076</v>
      </c>
      <c r="E54" s="5">
        <f t="shared" ref="E54:AB54" si="12">SUM(E51:E53)</f>
        <v>732959.13383129658</v>
      </c>
      <c r="F54" s="18">
        <f>IFERROR((E54-D54)/D54,0)</f>
        <v>7.8062794639988747E-2</v>
      </c>
      <c r="G54" s="55" t="s">
        <v>91</v>
      </c>
      <c r="H54" s="5">
        <f t="shared" si="12"/>
        <v>167403.05498851411</v>
      </c>
      <c r="I54" s="5">
        <f t="shared" si="12"/>
        <v>200776.16886797058</v>
      </c>
      <c r="J54" s="5">
        <f t="shared" si="12"/>
        <v>180094.35833225935</v>
      </c>
      <c r="K54" s="5">
        <f t="shared" si="12"/>
        <v>184685.55164255245</v>
      </c>
      <c r="L54" s="5">
        <f t="shared" si="12"/>
        <v>732959.13383129658</v>
      </c>
      <c r="M54" s="17">
        <f t="shared" si="12"/>
        <v>57962.031456469544</v>
      </c>
      <c r="N54" s="5">
        <f t="shared" si="12"/>
        <v>57962.031456469544</v>
      </c>
      <c r="O54" s="5">
        <f t="shared" si="12"/>
        <v>57962.031456469544</v>
      </c>
      <c r="P54" s="5">
        <f t="shared" si="12"/>
        <v>44473.96761434192</v>
      </c>
      <c r="Q54" s="5">
        <f t="shared" si="12"/>
        <v>50913.337715873742</v>
      </c>
      <c r="R54" s="5">
        <f t="shared" si="12"/>
        <v>50913.337715873742</v>
      </c>
      <c r="S54" s="5">
        <f t="shared" si="12"/>
        <v>50913.337715873742</v>
      </c>
      <c r="T54" s="5">
        <f t="shared" si="12"/>
        <v>50913.337715873742</v>
      </c>
      <c r="U54" s="5">
        <f t="shared" si="12"/>
        <v>1723.6245741991972</v>
      </c>
      <c r="V54" s="5">
        <f t="shared" si="12"/>
        <v>72661.396498198053</v>
      </c>
      <c r="W54" s="5">
        <f t="shared" si="12"/>
        <v>50913.337715873742</v>
      </c>
      <c r="X54" s="5">
        <f t="shared" si="12"/>
        <v>49787.963424141555</v>
      </c>
      <c r="Y54" s="5">
        <f t="shared" si="12"/>
        <v>45286.466257212844</v>
      </c>
      <c r="Z54" s="5">
        <f t="shared" si="12"/>
        <v>45286.466257212844</v>
      </c>
      <c r="AA54" s="5">
        <f t="shared" si="12"/>
        <v>45286.466257212844</v>
      </c>
      <c r="AB54" s="5">
        <f t="shared" si="12"/>
        <v>732959.13383129658</v>
      </c>
      <c r="AC54"/>
    </row>
    <row r="55" spans="1:29" s="1" customFormat="1" x14ac:dyDescent="0.35">
      <c r="A55" s="36"/>
      <c r="B55" s="37" t="s">
        <v>92</v>
      </c>
      <c r="C55" s="36">
        <f>C48+C54</f>
        <v>6398308.6135897404</v>
      </c>
      <c r="D55" s="36">
        <f>D48+D54</f>
        <v>6957386.1833094805</v>
      </c>
      <c r="E55" s="36">
        <f t="shared" ref="E55:AB55" si="13">E48+E54</f>
        <v>6451538.8664600737</v>
      </c>
      <c r="F55" s="38">
        <f>IFERROR((E55-D55)/D55,0)</f>
        <v>-7.2706517005325405E-2</v>
      </c>
      <c r="G55" s="36"/>
      <c r="H55" s="36">
        <f t="shared" si="13"/>
        <v>1571659.7458266164</v>
      </c>
      <c r="I55" s="36">
        <f t="shared" si="13"/>
        <v>2407010.3393151909</v>
      </c>
      <c r="J55" s="36">
        <f t="shared" si="13"/>
        <v>1218994.3116344083</v>
      </c>
      <c r="K55" s="36">
        <f t="shared" si="13"/>
        <v>1253874.4696838583</v>
      </c>
      <c r="L55" s="36">
        <f t="shared" si="13"/>
        <v>6451538.8664600737</v>
      </c>
      <c r="M55" s="40">
        <f t="shared" si="13"/>
        <v>493664.1252606014</v>
      </c>
      <c r="N55" s="36">
        <f t="shared" si="13"/>
        <v>535580.94251979678</v>
      </c>
      <c r="O55" s="36">
        <f t="shared" si="13"/>
        <v>537167.58363130246</v>
      </c>
      <c r="P55" s="36">
        <f t="shared" si="13"/>
        <v>244621.53942652518</v>
      </c>
      <c r="Q55" s="36">
        <f t="shared" si="13"/>
        <v>374379.62710379733</v>
      </c>
      <c r="R55" s="36">
        <f t="shared" si="13"/>
        <v>448424.50058228691</v>
      </c>
      <c r="S55" s="36">
        <f t="shared" si="13"/>
        <v>553270.85703877371</v>
      </c>
      <c r="T55" s="36">
        <f t="shared" si="13"/>
        <v>648194.24206158204</v>
      </c>
      <c r="U55" s="36">
        <f t="shared" si="13"/>
        <v>46058.575562501101</v>
      </c>
      <c r="V55" s="36">
        <f t="shared" si="13"/>
        <v>489051.17192421027</v>
      </c>
      <c r="W55" s="36">
        <f t="shared" si="13"/>
        <v>429844.72945594939</v>
      </c>
      <c r="X55" s="36">
        <f t="shared" si="13"/>
        <v>480131.94633746281</v>
      </c>
      <c r="Y55" s="36">
        <f t="shared" si="13"/>
        <v>401397.92240821646</v>
      </c>
      <c r="Z55" s="36">
        <f t="shared" si="13"/>
        <v>382539.63299358374</v>
      </c>
      <c r="AA55" s="36">
        <f t="shared" si="13"/>
        <v>387211.47015348444</v>
      </c>
      <c r="AB55" s="36">
        <f t="shared" si="13"/>
        <v>6451538.8664600737</v>
      </c>
    </row>
    <row r="56" spans="1:29" x14ac:dyDescent="0.35">
      <c r="A56" s="16"/>
      <c r="B56" s="16" t="s">
        <v>93</v>
      </c>
      <c r="C56" s="26">
        <v>0</v>
      </c>
      <c r="D56" s="26">
        <v>0</v>
      </c>
      <c r="E56" s="15"/>
      <c r="F56" s="15"/>
      <c r="G56" s="15"/>
      <c r="H56" s="15"/>
      <c r="I56" s="15"/>
      <c r="J56" s="15"/>
      <c r="K56" s="15"/>
      <c r="L56" s="4"/>
      <c r="M56" s="14"/>
      <c r="N56" s="15"/>
      <c r="O56" s="15"/>
      <c r="P56" s="15"/>
      <c r="Q56" s="15"/>
      <c r="R56" s="15"/>
      <c r="S56" s="15"/>
      <c r="T56" s="15"/>
      <c r="U56" s="15"/>
      <c r="V56" s="15"/>
      <c r="W56" s="15"/>
      <c r="X56" s="15"/>
      <c r="Y56" s="15"/>
      <c r="Z56" s="15"/>
      <c r="AA56" s="15"/>
      <c r="AB56" s="4"/>
      <c r="AC56"/>
    </row>
    <row r="57" spans="1:29" s="1" customFormat="1" x14ac:dyDescent="0.35">
      <c r="A57" s="36"/>
      <c r="B57" s="37" t="s">
        <v>94</v>
      </c>
      <c r="C57" s="36">
        <f>C55+C56</f>
        <v>6398308.6135897404</v>
      </c>
      <c r="D57" s="36">
        <f>D55+D56</f>
        <v>6957386.1833094805</v>
      </c>
      <c r="E57" s="36">
        <f t="shared" ref="E57:AB57" si="14">E55+E56</f>
        <v>6451538.8664600737</v>
      </c>
      <c r="F57" s="38">
        <f>IFERROR((E57-D57)/D57,0)</f>
        <v>-7.2706517005325405E-2</v>
      </c>
      <c r="G57" s="36"/>
      <c r="H57" s="36">
        <f t="shared" si="14"/>
        <v>1571659.7458266164</v>
      </c>
      <c r="I57" s="36">
        <f t="shared" si="14"/>
        <v>2407010.3393151909</v>
      </c>
      <c r="J57" s="36">
        <f t="shared" si="14"/>
        <v>1218994.3116344083</v>
      </c>
      <c r="K57" s="36">
        <f t="shared" si="14"/>
        <v>1253874.4696838583</v>
      </c>
      <c r="L57" s="36">
        <f t="shared" si="14"/>
        <v>6451538.8664600737</v>
      </c>
      <c r="M57" s="40">
        <f t="shared" si="14"/>
        <v>493664.1252606014</v>
      </c>
      <c r="N57" s="36">
        <f t="shared" si="14"/>
        <v>535580.94251979678</v>
      </c>
      <c r="O57" s="36">
        <f t="shared" si="14"/>
        <v>537167.58363130246</v>
      </c>
      <c r="P57" s="36">
        <f t="shared" si="14"/>
        <v>244621.53942652518</v>
      </c>
      <c r="Q57" s="36">
        <f t="shared" si="14"/>
        <v>374379.62710379733</v>
      </c>
      <c r="R57" s="36">
        <f t="shared" si="14"/>
        <v>448424.50058228691</v>
      </c>
      <c r="S57" s="36">
        <f t="shared" si="14"/>
        <v>553270.85703877371</v>
      </c>
      <c r="T57" s="36">
        <f t="shared" si="14"/>
        <v>648194.24206158204</v>
      </c>
      <c r="U57" s="36">
        <f t="shared" si="14"/>
        <v>46058.575562501101</v>
      </c>
      <c r="V57" s="36">
        <f t="shared" si="14"/>
        <v>489051.17192421027</v>
      </c>
      <c r="W57" s="36">
        <f t="shared" si="14"/>
        <v>429844.72945594939</v>
      </c>
      <c r="X57" s="36">
        <f t="shared" si="14"/>
        <v>480131.94633746281</v>
      </c>
      <c r="Y57" s="36">
        <f t="shared" si="14"/>
        <v>401397.92240821646</v>
      </c>
      <c r="Z57" s="36">
        <f t="shared" si="14"/>
        <v>382539.63299358374</v>
      </c>
      <c r="AA57" s="36">
        <f t="shared" si="14"/>
        <v>387211.47015348444</v>
      </c>
      <c r="AB57" s="36">
        <f t="shared" si="14"/>
        <v>6451538.8664600737</v>
      </c>
    </row>
    <row r="58" spans="1:29" x14ac:dyDescent="0.35">
      <c r="D58" s="42"/>
      <c r="E58" s="50"/>
      <c r="G58" s="7"/>
      <c r="K58" s="41"/>
      <c r="L58" s="48"/>
      <c r="M58" s="41"/>
      <c r="AA58" s="43"/>
      <c r="AB58" s="43"/>
    </row>
    <row r="59" spans="1:29" x14ac:dyDescent="0.35">
      <c r="D59" s="42"/>
      <c r="E59" s="50"/>
      <c r="G59" s="7"/>
      <c r="K59" s="41"/>
      <c r="L59" s="48"/>
      <c r="M59" s="41"/>
      <c r="AA59" s="43"/>
      <c r="AB59" s="43"/>
    </row>
  </sheetData>
  <pageMargins left="0.25" right="0.25" top="0.75" bottom="0.75" header="0.3" footer="0.3"/>
  <pageSetup paperSize="9" scale="13" orientation="portrait" r:id="rId1"/>
  <colBreaks count="2" manualBreakCount="2">
    <brk id="18" min="21" max="56" man="1"/>
    <brk id="24" min="21" max="5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1"/>
  <sheetViews>
    <sheetView workbookViewId="0">
      <selection activeCell="D6" sqref="D6"/>
    </sheetView>
  </sheetViews>
  <sheetFormatPr defaultRowHeight="14.5" x14ac:dyDescent="0.35"/>
  <cols>
    <col min="1" max="1" width="5.7265625" customWidth="1"/>
    <col min="2" max="2" width="43.1796875" customWidth="1"/>
    <col min="3" max="6" width="14" customWidth="1"/>
  </cols>
  <sheetData>
    <row r="3" spans="1:6" ht="31.5" customHeight="1" x14ac:dyDescent="0.35">
      <c r="A3" s="67" t="s">
        <v>95</v>
      </c>
      <c r="B3" s="68"/>
      <c r="C3" s="65" t="s">
        <v>96</v>
      </c>
      <c r="D3" s="65" t="s">
        <v>97</v>
      </c>
      <c r="E3" s="64" t="s">
        <v>98</v>
      </c>
      <c r="F3" s="64"/>
    </row>
    <row r="4" spans="1:6" ht="15.5" x14ac:dyDescent="0.35">
      <c r="A4" s="69"/>
      <c r="B4" s="70"/>
      <c r="C4" s="66"/>
      <c r="D4" s="66"/>
      <c r="E4" s="32" t="s">
        <v>99</v>
      </c>
      <c r="F4" s="32" t="s">
        <v>38</v>
      </c>
    </row>
    <row r="5" spans="1:6" x14ac:dyDescent="0.35">
      <c r="A5" s="13"/>
      <c r="B5" s="13" t="s">
        <v>60</v>
      </c>
      <c r="C5" s="33"/>
      <c r="D5" s="15"/>
      <c r="E5" s="15"/>
      <c r="F5" s="15"/>
    </row>
    <row r="6" spans="1:6" x14ac:dyDescent="0.35">
      <c r="A6" s="16" t="s">
        <v>2</v>
      </c>
      <c r="B6" s="16" t="s">
        <v>1</v>
      </c>
      <c r="C6" s="33">
        <v>667718.64473684202</v>
      </c>
      <c r="D6" s="15">
        <v>699988.40000000061</v>
      </c>
      <c r="E6" s="15">
        <f>C6-D6</f>
        <v>-32269.755263158586</v>
      </c>
      <c r="F6" s="9">
        <v>4.8328372312977097E-2</v>
      </c>
    </row>
    <row r="7" spans="1:6" ht="43.5" customHeight="1" x14ac:dyDescent="0.35">
      <c r="A7" s="58" t="s">
        <v>100</v>
      </c>
      <c r="B7" s="59"/>
      <c r="C7" s="59"/>
      <c r="D7" s="59"/>
      <c r="E7" s="59"/>
      <c r="F7" s="60"/>
    </row>
    <row r="8" spans="1:6" x14ac:dyDescent="0.35">
      <c r="A8" s="16" t="s">
        <v>5</v>
      </c>
      <c r="B8" s="16" t="s">
        <v>4</v>
      </c>
      <c r="C8" s="33">
        <v>1487249.9481775544</v>
      </c>
      <c r="D8" s="15">
        <v>1295763.55</v>
      </c>
      <c r="E8" s="15">
        <f>C8-D8</f>
        <v>191486.39817755437</v>
      </c>
      <c r="F8" s="9">
        <v>-0.12875199519233324</v>
      </c>
    </row>
    <row r="9" spans="1:6" ht="43.5" customHeight="1" x14ac:dyDescent="0.35">
      <c r="A9" s="61" t="s">
        <v>101</v>
      </c>
      <c r="B9" s="62"/>
      <c r="C9" s="62"/>
      <c r="D9" s="62"/>
      <c r="E9" s="62"/>
      <c r="F9" s="63"/>
    </row>
    <row r="10" spans="1:6" x14ac:dyDescent="0.35">
      <c r="A10" s="16" t="s">
        <v>8</v>
      </c>
      <c r="B10" s="16" t="s">
        <v>7</v>
      </c>
      <c r="C10" s="33">
        <v>0</v>
      </c>
      <c r="D10" s="15">
        <v>0</v>
      </c>
      <c r="E10" s="15">
        <f>C10-D10</f>
        <v>0</v>
      </c>
      <c r="F10" s="9">
        <v>0</v>
      </c>
    </row>
    <row r="11" spans="1:6" ht="31.5" customHeight="1" x14ac:dyDescent="0.35">
      <c r="A11" s="58" t="s">
        <v>102</v>
      </c>
      <c r="B11" s="59"/>
      <c r="C11" s="59"/>
      <c r="D11" s="59"/>
      <c r="E11" s="59"/>
      <c r="F11" s="60"/>
    </row>
    <row r="12" spans="1:6" x14ac:dyDescent="0.35">
      <c r="A12" s="13"/>
      <c r="B12" s="13" t="s">
        <v>66</v>
      </c>
      <c r="C12" s="33"/>
      <c r="D12" s="15"/>
      <c r="E12" s="15"/>
      <c r="F12" s="15"/>
    </row>
    <row r="13" spans="1:6" x14ac:dyDescent="0.35">
      <c r="A13" s="21" t="s">
        <v>70</v>
      </c>
      <c r="B13" s="21" t="s">
        <v>71</v>
      </c>
      <c r="C13" s="33">
        <v>2140200.8392795911</v>
      </c>
      <c r="D13" s="23">
        <v>1640046.1400000004</v>
      </c>
      <c r="E13" s="15">
        <f>C13-D13</f>
        <v>500154.69927959074</v>
      </c>
      <c r="F13" s="34">
        <v>-0.23369521686943495</v>
      </c>
    </row>
    <row r="14" spans="1:6" ht="61.5" customHeight="1" x14ac:dyDescent="0.35">
      <c r="A14" s="61" t="s">
        <v>103</v>
      </c>
      <c r="B14" s="62"/>
      <c r="C14" s="62"/>
      <c r="D14" s="62"/>
      <c r="E14" s="62"/>
      <c r="F14" s="63"/>
    </row>
    <row r="15" spans="1:6" x14ac:dyDescent="0.35">
      <c r="A15" s="21" t="s">
        <v>75</v>
      </c>
      <c r="B15" s="21" t="s">
        <v>76</v>
      </c>
      <c r="C15" s="33">
        <v>488756.48157894734</v>
      </c>
      <c r="D15" s="23">
        <v>426421.35999999969</v>
      </c>
      <c r="E15" s="15">
        <f>C15-D15</f>
        <v>62335.121578947641</v>
      </c>
      <c r="F15" s="34">
        <v>-0.12753819934534993</v>
      </c>
    </row>
    <row r="16" spans="1:6" ht="44.25" customHeight="1" x14ac:dyDescent="0.35">
      <c r="A16" s="58" t="s">
        <v>104</v>
      </c>
      <c r="B16" s="59"/>
      <c r="C16" s="59"/>
      <c r="D16" s="59"/>
      <c r="E16" s="59"/>
      <c r="F16" s="60"/>
    </row>
    <row r="17" spans="1:6" x14ac:dyDescent="0.35">
      <c r="A17" s="16" t="s">
        <v>21</v>
      </c>
      <c r="B17" s="16" t="s">
        <v>20</v>
      </c>
      <c r="C17" s="33">
        <v>381384.82705306617</v>
      </c>
      <c r="D17" s="15">
        <v>193209.58000000002</v>
      </c>
      <c r="E17" s="15">
        <f>C17-D17</f>
        <v>188175.24705306615</v>
      </c>
      <c r="F17" s="30">
        <v>-0.49339993021506151</v>
      </c>
    </row>
    <row r="18" spans="1:6" ht="44.25" customHeight="1" x14ac:dyDescent="0.35">
      <c r="A18" s="58" t="s">
        <v>105</v>
      </c>
      <c r="B18" s="59"/>
      <c r="C18" s="59"/>
      <c r="D18" s="59"/>
      <c r="E18" s="59"/>
      <c r="F18" s="60"/>
    </row>
    <row r="19" spans="1:6" x14ac:dyDescent="0.35">
      <c r="A19" s="16" t="s">
        <v>23</v>
      </c>
      <c r="B19" s="16" t="s">
        <v>22</v>
      </c>
      <c r="C19" s="33">
        <v>346104.73581743357</v>
      </c>
      <c r="D19" s="15">
        <v>332776.67000000004</v>
      </c>
      <c r="E19" s="15">
        <f>C19-D19</f>
        <v>13328.065817433526</v>
      </c>
      <c r="F19" s="9">
        <v>-3.8508764654592686E-2</v>
      </c>
    </row>
    <row r="20" spans="1:6" ht="46.5" customHeight="1" x14ac:dyDescent="0.35">
      <c r="A20" s="58" t="s">
        <v>106</v>
      </c>
      <c r="B20" s="59"/>
      <c r="C20" s="59"/>
      <c r="D20" s="59"/>
      <c r="E20" s="59"/>
      <c r="F20" s="60"/>
    </row>
    <row r="21" spans="1:6" x14ac:dyDescent="0.35">
      <c r="A21" s="16" t="s">
        <v>25</v>
      </c>
      <c r="B21" s="16" t="s">
        <v>24</v>
      </c>
      <c r="C21" s="33">
        <v>80647.507240228573</v>
      </c>
      <c r="D21" s="15">
        <v>98537.35</v>
      </c>
      <c r="E21" s="15">
        <f>C21-D21</f>
        <v>-17889.842759771433</v>
      </c>
      <c r="F21" s="30">
        <v>0.22182759730542081</v>
      </c>
    </row>
    <row r="22" spans="1:6" ht="46.5" customHeight="1" x14ac:dyDescent="0.35">
      <c r="A22" s="61" t="s">
        <v>107</v>
      </c>
      <c r="B22" s="62"/>
      <c r="C22" s="62"/>
      <c r="D22" s="62"/>
      <c r="E22" s="62"/>
      <c r="F22" s="63"/>
    </row>
    <row r="23" spans="1:6" x14ac:dyDescent="0.35">
      <c r="A23" s="21" t="s">
        <v>81</v>
      </c>
      <c r="B23" s="21" t="s">
        <v>82</v>
      </c>
      <c r="C23" s="33">
        <v>388322.75801044388</v>
      </c>
      <c r="D23" s="23">
        <v>305271.6999999999</v>
      </c>
      <c r="E23" s="15">
        <f>C23-D23</f>
        <v>83051.058010443987</v>
      </c>
      <c r="F23" s="34">
        <v>-0.21387120970182835</v>
      </c>
    </row>
    <row r="24" spans="1:6" ht="45" customHeight="1" x14ac:dyDescent="0.35">
      <c r="A24" s="58" t="s">
        <v>108</v>
      </c>
      <c r="B24" s="59"/>
      <c r="C24" s="59"/>
      <c r="D24" s="59"/>
      <c r="E24" s="59"/>
      <c r="F24" s="60"/>
    </row>
    <row r="25" spans="1:6" x14ac:dyDescent="0.35">
      <c r="A25" s="27"/>
      <c r="B25" s="27" t="s">
        <v>88</v>
      </c>
      <c r="C25" s="33"/>
      <c r="D25" s="15"/>
      <c r="E25" s="15"/>
      <c r="F25" s="15"/>
    </row>
    <row r="26" spans="1:6" x14ac:dyDescent="0.35">
      <c r="A26" s="28" t="s">
        <v>29</v>
      </c>
      <c r="B26" s="28" t="s">
        <v>28</v>
      </c>
      <c r="C26" s="33">
        <v>254198.74254117106</v>
      </c>
      <c r="D26" s="15">
        <v>186871.97499999998</v>
      </c>
      <c r="E26" s="15">
        <f>C26-D26</f>
        <v>67326.767541171081</v>
      </c>
      <c r="F26" s="24">
        <v>-0.26485877494168392</v>
      </c>
    </row>
    <row r="27" spans="1:6" ht="31.5" customHeight="1" x14ac:dyDescent="0.35">
      <c r="A27" s="58" t="s">
        <v>109</v>
      </c>
      <c r="B27" s="59"/>
      <c r="C27" s="59"/>
      <c r="D27" s="59"/>
      <c r="E27" s="59"/>
      <c r="F27" s="60"/>
    </row>
    <row r="28" spans="1:6" x14ac:dyDescent="0.35">
      <c r="A28" s="16" t="s">
        <v>31</v>
      </c>
      <c r="B28" s="16" t="s">
        <v>30</v>
      </c>
      <c r="C28" s="33">
        <v>0</v>
      </c>
      <c r="D28" s="15">
        <v>0</v>
      </c>
      <c r="E28" s="15">
        <f>C28-D28</f>
        <v>0</v>
      </c>
      <c r="F28" s="9">
        <v>0</v>
      </c>
    </row>
    <row r="29" spans="1:6" ht="37.5" customHeight="1" x14ac:dyDescent="0.35">
      <c r="A29" s="58" t="s">
        <v>110</v>
      </c>
      <c r="B29" s="59"/>
      <c r="C29" s="59"/>
      <c r="D29" s="59"/>
      <c r="E29" s="59"/>
      <c r="F29" s="60"/>
    </row>
    <row r="30" spans="1:6" x14ac:dyDescent="0.35">
      <c r="A30" s="16" t="s">
        <v>33</v>
      </c>
      <c r="B30" s="16" t="s">
        <v>32</v>
      </c>
      <c r="C30" s="33">
        <v>429593.85111462424</v>
      </c>
      <c r="D30" s="15">
        <v>381242.18763147341</v>
      </c>
      <c r="E30" s="15">
        <f>C30-D30</f>
        <v>48351.663483150827</v>
      </c>
      <c r="F30" s="24">
        <v>-0.11255203806501791</v>
      </c>
    </row>
    <row r="31" spans="1:6" ht="46.5" customHeight="1" x14ac:dyDescent="0.35">
      <c r="A31" s="58" t="s">
        <v>111</v>
      </c>
      <c r="B31" s="59"/>
      <c r="C31" s="59"/>
      <c r="D31" s="59"/>
      <c r="E31" s="59"/>
      <c r="F31" s="60"/>
    </row>
  </sheetData>
  <mergeCells count="16">
    <mergeCell ref="E3:F3"/>
    <mergeCell ref="D3:D4"/>
    <mergeCell ref="C3:C4"/>
    <mergeCell ref="A3:B4"/>
    <mergeCell ref="A7:F7"/>
    <mergeCell ref="A9:F9"/>
    <mergeCell ref="A14:F14"/>
    <mergeCell ref="A16:F16"/>
    <mergeCell ref="A18:F18"/>
    <mergeCell ref="A20:F20"/>
    <mergeCell ref="A24:F24"/>
    <mergeCell ref="A27:F27"/>
    <mergeCell ref="A29:F29"/>
    <mergeCell ref="A31:F31"/>
    <mergeCell ref="A11:F11"/>
    <mergeCell ref="A22:F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3" ma:contentTypeDescription="Create a new document." ma:contentTypeScope="" ma:versionID="af1c085a52e8ceb7b758c119c33bc6fc">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669f45410a1d561f0bfeafffba4cae7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154290-3176-4BCB-A90C-A81A578B2ED1}">
  <ds:schemaRefs>
    <ds:schemaRef ds:uri="http://schemas.microsoft.com/office/2006/metadata/properties"/>
    <ds:schemaRef ds:uri="http://schemas.microsoft.com/office/infopath/2007/PartnerControls"/>
    <ds:schemaRef ds:uri="2ce0ca84-8b2a-4181-bf67-340254fafee5"/>
    <ds:schemaRef ds:uri="71bbbc2d-6cad-4bae-a9b6-f7a9cc8f121c"/>
  </ds:schemaRefs>
</ds:datastoreItem>
</file>

<file path=customXml/itemProps2.xml><?xml version="1.0" encoding="utf-8"?>
<ds:datastoreItem xmlns:ds="http://schemas.openxmlformats.org/officeDocument/2006/customXml" ds:itemID="{749B9E39-6DD4-4495-B373-0A3C749086F7}">
  <ds:schemaRefs>
    <ds:schemaRef ds:uri="http://schemas.microsoft.com/sharepoint/v3/contenttype/forms"/>
  </ds:schemaRefs>
</ds:datastoreItem>
</file>

<file path=customXml/itemProps3.xml><?xml version="1.0" encoding="utf-8"?>
<ds:datastoreItem xmlns:ds="http://schemas.openxmlformats.org/officeDocument/2006/customXml" ds:itemID="{1AA9086A-6102-4313-96F8-6DDFDF280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bbc2d-6cad-4bae-a9b6-f7a9cc8f121c"/>
    <ds:schemaRef ds:uri="2ce0ca84-8b2a-4181-bf67-340254fafe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PoD financial report 2024</vt:lpstr>
      <vt:lpstr>Report explanation variances</vt:lpstr>
      <vt:lpstr>'PoD financial report 2024'!Print_Area</vt:lpstr>
      <vt:lpstr>'PoD financial report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Christiaanse</dc:creator>
  <cp:keywords/>
  <dc:description/>
  <cp:lastModifiedBy>Zineb Lamriki</cp:lastModifiedBy>
  <cp:revision/>
  <dcterms:created xsi:type="dcterms:W3CDTF">2020-09-25T07:50:57Z</dcterms:created>
  <dcterms:modified xsi:type="dcterms:W3CDTF">2025-05-01T13:39:49Z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2664200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