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ants Management\02. Power of Dialogue\7. Reporting\2. Annual Report 2022\MFA submission\"/>
    </mc:Choice>
  </mc:AlternateContent>
  <xr:revisionPtr revIDLastSave="0" documentId="13_ncr:1_{954DE1B6-103F-4430-BA8E-7E8A43E8EDA3}" xr6:coauthVersionLast="47" xr6:coauthVersionMax="47" xr10:uidLastSave="{00000000-0000-0000-0000-000000000000}"/>
  <bookViews>
    <workbookView xWindow="28680" yWindow="-120" windowWidth="29040" windowHeight="15840" xr2:uid="{F6C4263E-FE90-4CDC-B092-CA90BA6C5B0B}"/>
  </bookViews>
  <sheets>
    <sheet name="POD Financial Report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4" i="1"/>
  <c r="F33" i="1"/>
  <c r="F32" i="1"/>
  <c r="F31" i="1"/>
  <c r="F30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9" i="1"/>
  <c r="F8" i="1"/>
  <c r="F7" i="1"/>
  <c r="F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1"/>
  <c r="D36" i="1"/>
  <c r="AA33" i="1"/>
  <c r="AA34" i="1" s="1"/>
  <c r="Z33" i="1"/>
  <c r="Z34" i="1" s="1"/>
  <c r="Y33" i="1"/>
  <c r="Y34" i="1" s="1"/>
  <c r="X33" i="1"/>
  <c r="X34" i="1" s="1"/>
  <c r="W33" i="1"/>
  <c r="W34" i="1" s="1"/>
  <c r="V33" i="1"/>
  <c r="V34" i="1" s="1"/>
  <c r="U33" i="1"/>
  <c r="U34" i="1" s="1"/>
  <c r="T33" i="1"/>
  <c r="T34" i="1" s="1"/>
  <c r="S33" i="1"/>
  <c r="S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E33" i="1"/>
  <c r="E34" i="1" s="1"/>
  <c r="D33" i="1"/>
  <c r="D34" i="1" s="1"/>
  <c r="I26" i="1"/>
  <c r="I27" i="1" s="1"/>
  <c r="AA25" i="1"/>
  <c r="AA26" i="1" s="1"/>
  <c r="AA27" i="1" s="1"/>
  <c r="Z25" i="1"/>
  <c r="Z26" i="1" s="1"/>
  <c r="Z27" i="1" s="1"/>
  <c r="Y25" i="1"/>
  <c r="Y26" i="1" s="1"/>
  <c r="Y27" i="1" s="1"/>
  <c r="X25" i="1"/>
  <c r="X26" i="1" s="1"/>
  <c r="X27" i="1" s="1"/>
  <c r="W25" i="1"/>
  <c r="W26" i="1" s="1"/>
  <c r="W27" i="1" s="1"/>
  <c r="V25" i="1"/>
  <c r="V26" i="1" s="1"/>
  <c r="V27" i="1" s="1"/>
  <c r="U25" i="1"/>
  <c r="U26" i="1" s="1"/>
  <c r="U27" i="1" s="1"/>
  <c r="T25" i="1"/>
  <c r="T26" i="1" s="1"/>
  <c r="T27" i="1" s="1"/>
  <c r="S25" i="1"/>
  <c r="S26" i="1" s="1"/>
  <c r="S27" i="1" s="1"/>
  <c r="R25" i="1"/>
  <c r="R26" i="1" s="1"/>
  <c r="R27" i="1" s="1"/>
  <c r="Q25" i="1"/>
  <c r="Q26" i="1" s="1"/>
  <c r="Q27" i="1" s="1"/>
  <c r="P25" i="1"/>
  <c r="P26" i="1" s="1"/>
  <c r="P27" i="1" s="1"/>
  <c r="O25" i="1"/>
  <c r="O26" i="1" s="1"/>
  <c r="O27" i="1" s="1"/>
  <c r="N25" i="1"/>
  <c r="N26" i="1" s="1"/>
  <c r="N27" i="1" s="1"/>
  <c r="M25" i="1"/>
  <c r="M26" i="1" s="1"/>
  <c r="M27" i="1" s="1"/>
  <c r="L25" i="1"/>
  <c r="L26" i="1" s="1"/>
  <c r="L27" i="1" s="1"/>
  <c r="K25" i="1"/>
  <c r="K26" i="1" s="1"/>
  <c r="K27" i="1" s="1"/>
  <c r="J25" i="1"/>
  <c r="J26" i="1" s="1"/>
  <c r="J27" i="1" s="1"/>
  <c r="I25" i="1"/>
  <c r="H25" i="1"/>
  <c r="H26" i="1" s="1"/>
  <c r="H27" i="1" s="1"/>
  <c r="G25" i="1"/>
  <c r="G26" i="1" s="1"/>
  <c r="G27" i="1" s="1"/>
  <c r="E25" i="1"/>
  <c r="E26" i="1" s="1"/>
  <c r="E27" i="1" s="1"/>
  <c r="D25" i="1"/>
  <c r="D26" i="1" s="1"/>
  <c r="D27" i="1" s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E16" i="1"/>
  <c r="D16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E9" i="1"/>
  <c r="D9" i="1"/>
  <c r="C33" i="1"/>
  <c r="C25" i="1"/>
  <c r="C26" i="1" s="1"/>
  <c r="C19" i="1"/>
  <c r="C16" i="1"/>
  <c r="C9" i="1"/>
  <c r="C27" i="1" l="1"/>
  <c r="C34" i="1" s="1"/>
  <c r="C36" i="1" s="1"/>
</calcChain>
</file>

<file path=xl/sharedStrings.xml><?xml version="1.0" encoding="utf-8"?>
<sst xmlns="http://schemas.openxmlformats.org/spreadsheetml/2006/main" count="79" uniqueCount="75">
  <si>
    <t xml:space="preserve">Power of Dialogue Financial Report 2022 </t>
  </si>
  <si>
    <t>Original Budget 2022</t>
  </si>
  <si>
    <t>Updated Budget 2022</t>
  </si>
  <si>
    <t>Actuals 2022</t>
  </si>
  <si>
    <t>%</t>
  </si>
  <si>
    <t>LTO 1</t>
  </si>
  <si>
    <t>LTO2</t>
  </si>
  <si>
    <t>LTO3</t>
  </si>
  <si>
    <t>LTO4</t>
  </si>
  <si>
    <t>Total</t>
  </si>
  <si>
    <t>Mali</t>
  </si>
  <si>
    <t>Burkina Faso</t>
  </si>
  <si>
    <t>Niger</t>
  </si>
  <si>
    <t>Senegal</t>
  </si>
  <si>
    <t>Mozambique</t>
  </si>
  <si>
    <t>Ethiopia</t>
  </si>
  <si>
    <t>Kenya</t>
  </si>
  <si>
    <t>Uganda</t>
  </si>
  <si>
    <t>Sudan</t>
  </si>
  <si>
    <t>Tunisia</t>
  </si>
  <si>
    <t>Jordan</t>
  </si>
  <si>
    <t>Iraq</t>
  </si>
  <si>
    <t>Colombia</t>
  </si>
  <si>
    <t>Guatemala</t>
  </si>
  <si>
    <t>Myanmar</t>
  </si>
  <si>
    <t>I. Direct staff costs</t>
  </si>
  <si>
    <t>IA</t>
  </si>
  <si>
    <t>A. Staff costs</t>
  </si>
  <si>
    <t>IB</t>
  </si>
  <si>
    <t>B. Local staff costs</t>
  </si>
  <si>
    <t>IC</t>
  </si>
  <si>
    <t>C. Consultants and advisers</t>
  </si>
  <si>
    <t>I</t>
  </si>
  <si>
    <t>Subtotal I</t>
  </si>
  <si>
    <t>II. Other direct programme costs</t>
  </si>
  <si>
    <t>IIA1</t>
  </si>
  <si>
    <t>Staff</t>
  </si>
  <si>
    <t>IIA2</t>
  </si>
  <si>
    <t>Country specific interventions</t>
  </si>
  <si>
    <t>IIA3</t>
  </si>
  <si>
    <t>Country specific interventions focus</t>
  </si>
  <si>
    <t>IIA4</t>
  </si>
  <si>
    <t>Consortium interventions</t>
  </si>
  <si>
    <t>IIA</t>
  </si>
  <si>
    <t>A. Activity costs</t>
  </si>
  <si>
    <t>IIB1</t>
  </si>
  <si>
    <t>IIB2</t>
  </si>
  <si>
    <t>Interventions</t>
  </si>
  <si>
    <t>IIB</t>
  </si>
  <si>
    <t>B. Costs of consortium partners and local NGOs</t>
  </si>
  <si>
    <t>IIC</t>
  </si>
  <si>
    <t>C. Activity-related travel costs</t>
  </si>
  <si>
    <t>IID</t>
  </si>
  <si>
    <t>D. Project office costs (if applicable)</t>
  </si>
  <si>
    <t>IIE</t>
  </si>
  <si>
    <t>E. Equipment and investments</t>
  </si>
  <si>
    <t>IIF1</t>
  </si>
  <si>
    <t>IIF2</t>
  </si>
  <si>
    <t>IIF</t>
  </si>
  <si>
    <t>F. Monitoring, evaluation and auditing</t>
  </si>
  <si>
    <t>II</t>
  </si>
  <si>
    <t>Subtotal II</t>
  </si>
  <si>
    <t>Total of I and II</t>
  </si>
  <si>
    <t>III. Overheads / indirect costs</t>
  </si>
  <si>
    <t>IIIA</t>
  </si>
  <si>
    <t>A.  Costs of support staff</t>
  </si>
  <si>
    <t>IIIB</t>
  </si>
  <si>
    <t>B.  Not directly allocable administrative costs</t>
  </si>
  <si>
    <t>IIIC</t>
  </si>
  <si>
    <t>C.  Other non-allocable costs</t>
  </si>
  <si>
    <t>III</t>
  </si>
  <si>
    <t>Total of III</t>
  </si>
  <si>
    <t>Total of I, II and III</t>
  </si>
  <si>
    <t>Contingencies (max. 5 %)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</si>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</sst>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292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FFE9"/>
        <bgColor indexed="64"/>
      </patternFill>
    </fill>
    <fill>
      <patternFill patternType="solid">
        <fgColor rgb="FFB9DEC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9" fontId="0" fillId="0" borderId="0" xfId="2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3" borderId="4" xfId="1" applyNumberFormat="1" applyFont="1" applyFill="1" applyBorder="1" applyAlignment="1">
      <alignment vertical="center"/>
    </xf>
    <xf numFmtId="164" fontId="0" fillId="0" borderId="4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0" fillId="4" borderId="4" xfId="1" applyNumberFormat="1" applyFont="1" applyFill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9" fontId="0" fillId="0" borderId="4" xfId="2" applyFont="1" applyBorder="1" applyAlignment="1">
      <alignment horizontal="center" vertical="center"/>
    </xf>
    <xf numFmtId="166" fontId="3" fillId="5" borderId="4" xfId="1" applyNumberFormat="1" applyFont="1" applyFill="1" applyBorder="1" applyAlignment="1">
      <alignment vertical="center"/>
    </xf>
    <xf numFmtId="9" fontId="3" fillId="5" borderId="4" xfId="2" applyFont="1" applyFill="1" applyBorder="1" applyAlignment="1">
      <alignment horizontal="center" vertical="center"/>
    </xf>
    <xf numFmtId="166" fontId="3" fillId="5" borderId="3" xfId="1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6" borderId="4" xfId="0" applyFill="1" applyBorder="1" applyAlignment="1">
      <alignment vertical="center"/>
    </xf>
    <xf numFmtId="166" fontId="0" fillId="6" borderId="4" xfId="1" applyNumberFormat="1" applyFont="1" applyFill="1" applyBorder="1" applyAlignment="1">
      <alignment vertical="center"/>
    </xf>
    <xf numFmtId="9" fontId="0" fillId="6" borderId="4" xfId="2" applyFont="1" applyFill="1" applyBorder="1" applyAlignment="1">
      <alignment horizontal="center" vertical="center"/>
    </xf>
    <xf numFmtId="166" fontId="0" fillId="6" borderId="3" xfId="1" applyNumberFormat="1" applyFont="1" applyFill="1" applyBorder="1" applyAlignment="1">
      <alignment vertical="center"/>
    </xf>
    <xf numFmtId="9" fontId="0" fillId="0" borderId="4" xfId="2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left" vertical="center"/>
    </xf>
    <xf numFmtId="9" fontId="2" fillId="2" borderId="4" xfId="2" applyFont="1" applyFill="1" applyBorder="1" applyAlignment="1">
      <alignment horizontal="center" vertical="center"/>
    </xf>
    <xf numFmtId="166" fontId="2" fillId="2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">
    <cellStyle name="Currency" xfId="1" builtinId="4"/>
    <cellStyle name="Currency 2" xfId="3" xr:uid="{86CDE05E-14F0-4A7A-855A-162F7FBFE57B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97B72CD6-040A-49B5-9716-0DECAC1E1ADB}"/>
            </a:ext>
          </a:extLst>
        </xdr:cNvPr>
        <xdr:cNvSpPr>
          <a:spLocks noChangeShapeType="1"/>
        </xdr:cNvSpPr>
      </xdr:nvSpPr>
      <xdr:spPr bwMode="auto">
        <a:xfrm>
          <a:off x="314325" y="5457825"/>
          <a:ext cx="0" cy="0"/>
        </a:xfrm>
        <a:prstGeom prst="line">
          <a:avLst/>
        </a:prstGeom>
        <a:noFill/>
        <a:ln w="6108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8C6A-BF80-452F-AABB-2E70E3B091A2}">
  <sheetPr>
    <pageSetUpPr fitToPage="1"/>
  </sheetPr>
  <dimension ref="A1:AA36"/>
  <sheetViews>
    <sheetView tabSelected="1" workbookViewId="0">
      <selection activeCell="E2" sqref="E2"/>
    </sheetView>
  </sheetViews>
  <sheetFormatPr defaultRowHeight="14.5" x14ac:dyDescent="0.35"/>
  <cols>
    <col min="1" max="1" width="6.08984375" customWidth="1"/>
    <col min="2" max="2" width="41.26953125" bestFit="1" customWidth="1"/>
    <col min="3" max="3" width="20.81640625" bestFit="1" customWidth="1"/>
    <col min="4" max="4" width="21.54296875" bestFit="1" customWidth="1"/>
    <col min="5" max="5" width="12.81640625" customWidth="1"/>
    <col min="6" max="6" width="6" customWidth="1"/>
    <col min="7" max="11" width="11.26953125" customWidth="1"/>
    <col min="12" max="12" width="9.7265625" bestFit="1" customWidth="1"/>
    <col min="13" max="13" width="12.90625" bestFit="1" customWidth="1"/>
    <col min="14" max="15" width="9.7265625" bestFit="1" customWidth="1"/>
    <col min="16" max="16" width="13.1796875" bestFit="1" customWidth="1"/>
    <col min="17" max="19" width="9.7265625" bestFit="1" customWidth="1"/>
    <col min="21" max="24" width="9.7265625" bestFit="1" customWidth="1"/>
    <col min="25" max="25" width="11" customWidth="1"/>
    <col min="26" max="26" width="9.90625" bestFit="1" customWidth="1"/>
    <col min="27" max="27" width="11.26953125" customWidth="1"/>
  </cols>
  <sheetData>
    <row r="1" spans="1:27" x14ac:dyDescent="0.3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35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5" x14ac:dyDescent="0.35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8" t="s">
        <v>10</v>
      </c>
      <c r="M3" s="9" t="s">
        <v>11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9" t="s">
        <v>21</v>
      </c>
      <c r="X3" s="9" t="s">
        <v>22</v>
      </c>
      <c r="Y3" s="9" t="s">
        <v>23</v>
      </c>
      <c r="Z3" s="9" t="s">
        <v>24</v>
      </c>
      <c r="AA3" s="9" t="s">
        <v>9</v>
      </c>
    </row>
    <row r="4" spans="1:27" x14ac:dyDescent="0.35">
      <c r="A4" s="10"/>
      <c r="B4" s="10"/>
      <c r="C4" s="11"/>
      <c r="D4" s="11"/>
      <c r="E4" s="12"/>
      <c r="F4" s="12"/>
      <c r="G4" s="13"/>
      <c r="H4" s="13"/>
      <c r="I4" s="13"/>
      <c r="J4" s="13"/>
      <c r="K4" s="14"/>
      <c r="L4" s="15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4"/>
    </row>
    <row r="5" spans="1:27" x14ac:dyDescent="0.35">
      <c r="A5" s="17"/>
      <c r="B5" s="17" t="s">
        <v>25</v>
      </c>
      <c r="C5" s="11"/>
      <c r="D5" s="11"/>
      <c r="E5" s="16"/>
      <c r="F5" s="16"/>
      <c r="G5" s="16"/>
      <c r="H5" s="16"/>
      <c r="I5" s="16"/>
      <c r="J5" s="16"/>
      <c r="K5" s="14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4"/>
    </row>
    <row r="6" spans="1:27" x14ac:dyDescent="0.35">
      <c r="A6" s="18" t="s">
        <v>26</v>
      </c>
      <c r="B6" s="18" t="s">
        <v>27</v>
      </c>
      <c r="C6" s="11">
        <v>667718.64473684202</v>
      </c>
      <c r="D6" s="11">
        <v>699023.68200000003</v>
      </c>
      <c r="E6" s="16">
        <v>651163.44999999995</v>
      </c>
      <c r="F6" s="19">
        <f>IFERROR((E6-D6)/D6,0)</f>
        <v>-6.8467254017868989E-2</v>
      </c>
      <c r="G6" s="16">
        <v>162790.86249999999</v>
      </c>
      <c r="H6" s="16">
        <v>162790.86249999999</v>
      </c>
      <c r="I6" s="16">
        <v>162790.86249999999</v>
      </c>
      <c r="J6" s="16">
        <v>162790.86249999999</v>
      </c>
      <c r="K6" s="14">
        <v>651163.44999999995</v>
      </c>
      <c r="L6" s="15">
        <v>54221.070847021052</v>
      </c>
      <c r="M6" s="16">
        <v>54221.070847021052</v>
      </c>
      <c r="N6" s="16">
        <v>54221.070847021052</v>
      </c>
      <c r="O6" s="16">
        <v>21857.375111300335</v>
      </c>
      <c r="P6" s="16">
        <v>54221.070847021052</v>
      </c>
      <c r="Q6" s="16">
        <v>54221.070847021052</v>
      </c>
      <c r="R6" s="16">
        <v>54221.070847021052</v>
      </c>
      <c r="S6" s="16">
        <v>54221.070847021052</v>
      </c>
      <c r="T6" s="16">
        <v>0</v>
      </c>
      <c r="U6" s="16">
        <v>21857.375111300335</v>
      </c>
      <c r="V6" s="16">
        <v>54221.070847021052</v>
      </c>
      <c r="W6" s="16">
        <v>51520.811447842716</v>
      </c>
      <c r="X6" s="16">
        <v>40719.773851129423</v>
      </c>
      <c r="Y6" s="16">
        <v>40719.773851129423</v>
      </c>
      <c r="Z6" s="16">
        <v>40719.773851129423</v>
      </c>
      <c r="AA6" s="14">
        <v>651163.45000000019</v>
      </c>
    </row>
    <row r="7" spans="1:27" x14ac:dyDescent="0.35">
      <c r="A7" s="18" t="s">
        <v>28</v>
      </c>
      <c r="B7" s="18" t="s">
        <v>29</v>
      </c>
      <c r="C7" s="11">
        <v>1443170.2835422512</v>
      </c>
      <c r="D7" s="11">
        <v>1347700.5899738476</v>
      </c>
      <c r="E7" s="16">
        <v>1389360.8233053468</v>
      </c>
      <c r="F7" s="19">
        <f t="shared" ref="F7:F36" si="0">IFERROR((E7-D7)/D7,0)</f>
        <v>3.0912083619632148E-2</v>
      </c>
      <c r="G7" s="16">
        <v>233483.5208207767</v>
      </c>
      <c r="H7" s="16">
        <v>574581.23637554399</v>
      </c>
      <c r="I7" s="16">
        <v>342184.68319573387</v>
      </c>
      <c r="J7" s="16">
        <v>239111.38291329221</v>
      </c>
      <c r="K7" s="14">
        <v>1389360.8233053468</v>
      </c>
      <c r="L7" s="15">
        <v>159825.91186557431</v>
      </c>
      <c r="M7" s="16">
        <v>129115.57078986357</v>
      </c>
      <c r="N7" s="16">
        <v>125435.31430963697</v>
      </c>
      <c r="O7" s="16">
        <v>58132.911865574322</v>
      </c>
      <c r="P7" s="16">
        <v>5511.1268247865955</v>
      </c>
      <c r="Q7" s="16">
        <v>154760.88642255761</v>
      </c>
      <c r="R7" s="16">
        <v>43861.705007088683</v>
      </c>
      <c r="S7" s="16">
        <v>230325.43000038498</v>
      </c>
      <c r="T7" s="16">
        <v>14095.865528851044</v>
      </c>
      <c r="U7" s="16">
        <v>65484.371066391184</v>
      </c>
      <c r="V7" s="16">
        <v>129541.92297478931</v>
      </c>
      <c r="W7" s="16">
        <v>5511.1268247865955</v>
      </c>
      <c r="X7" s="16">
        <v>80727.804471267082</v>
      </c>
      <c r="Y7" s="16">
        <v>117055.13196532315</v>
      </c>
      <c r="Z7" s="16">
        <v>69975.743388471397</v>
      </c>
      <c r="AA7" s="14">
        <v>1389360.823305347</v>
      </c>
    </row>
    <row r="8" spans="1:27" x14ac:dyDescent="0.35">
      <c r="A8" s="18" t="s">
        <v>30</v>
      </c>
      <c r="B8" s="18" t="s">
        <v>31</v>
      </c>
      <c r="C8" s="11">
        <v>0</v>
      </c>
      <c r="D8" s="11">
        <v>0</v>
      </c>
      <c r="E8" s="16">
        <v>0</v>
      </c>
      <c r="F8" s="19">
        <f t="shared" si="0"/>
        <v>0</v>
      </c>
      <c r="G8" s="16">
        <v>0</v>
      </c>
      <c r="H8" s="16">
        <v>0</v>
      </c>
      <c r="I8" s="16">
        <v>0</v>
      </c>
      <c r="J8" s="16">
        <v>0</v>
      </c>
      <c r="K8" s="14">
        <v>0</v>
      </c>
      <c r="L8" s="15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4">
        <v>0</v>
      </c>
    </row>
    <row r="9" spans="1:27" x14ac:dyDescent="0.35">
      <c r="A9" s="20" t="s">
        <v>32</v>
      </c>
      <c r="B9" s="20" t="s">
        <v>33</v>
      </c>
      <c r="C9" s="20">
        <f>SUM(C6:C8)</f>
        <v>2110888.9282790935</v>
      </c>
      <c r="D9" s="20">
        <f t="shared" ref="D9:AA9" si="1">SUM(D6:D8)</f>
        <v>2046724.2719738476</v>
      </c>
      <c r="E9" s="20">
        <f t="shared" si="1"/>
        <v>2040524.2733053467</v>
      </c>
      <c r="F9" s="21">
        <f t="shared" si="0"/>
        <v>-3.029230049889271E-3</v>
      </c>
      <c r="G9" s="20">
        <f t="shared" si="1"/>
        <v>396274.38332077669</v>
      </c>
      <c r="H9" s="20">
        <f t="shared" si="1"/>
        <v>737372.09887554403</v>
      </c>
      <c r="I9" s="20">
        <f t="shared" si="1"/>
        <v>504975.54569573386</v>
      </c>
      <c r="J9" s="20">
        <f t="shared" si="1"/>
        <v>401902.2454132922</v>
      </c>
      <c r="K9" s="20">
        <f t="shared" si="1"/>
        <v>2040524.2733053467</v>
      </c>
      <c r="L9" s="22">
        <f t="shared" si="1"/>
        <v>214046.98271259537</v>
      </c>
      <c r="M9" s="20">
        <f t="shared" si="1"/>
        <v>183336.64163688463</v>
      </c>
      <c r="N9" s="20">
        <f t="shared" si="1"/>
        <v>179656.38515665801</v>
      </c>
      <c r="O9" s="20">
        <f t="shared" si="1"/>
        <v>79990.28697687466</v>
      </c>
      <c r="P9" s="20">
        <f t="shared" si="1"/>
        <v>59732.197671807648</v>
      </c>
      <c r="Q9" s="20">
        <f t="shared" si="1"/>
        <v>208981.95726957865</v>
      </c>
      <c r="R9" s="20">
        <f t="shared" si="1"/>
        <v>98082.775854109728</v>
      </c>
      <c r="S9" s="20">
        <f t="shared" si="1"/>
        <v>284546.50084740605</v>
      </c>
      <c r="T9" s="20">
        <f t="shared" si="1"/>
        <v>14095.865528851044</v>
      </c>
      <c r="U9" s="20">
        <f t="shared" si="1"/>
        <v>87341.746177691515</v>
      </c>
      <c r="V9" s="20">
        <f t="shared" si="1"/>
        <v>183762.99382181035</v>
      </c>
      <c r="W9" s="20">
        <f t="shared" si="1"/>
        <v>57031.938272629312</v>
      </c>
      <c r="X9" s="20">
        <f t="shared" si="1"/>
        <v>121447.5783223965</v>
      </c>
      <c r="Y9" s="20">
        <f t="shared" si="1"/>
        <v>157774.90581645258</v>
      </c>
      <c r="Z9" s="20">
        <f t="shared" si="1"/>
        <v>110695.51723960083</v>
      </c>
      <c r="AA9" s="20">
        <f t="shared" si="1"/>
        <v>2040524.2733053472</v>
      </c>
    </row>
    <row r="10" spans="1:27" x14ac:dyDescent="0.35">
      <c r="A10" s="18"/>
      <c r="B10" s="18"/>
      <c r="C10" s="11"/>
      <c r="D10" s="11"/>
      <c r="E10" s="16"/>
      <c r="F10" s="16"/>
      <c r="G10" s="16"/>
      <c r="H10" s="16"/>
      <c r="I10" s="16"/>
      <c r="J10" s="16"/>
      <c r="K10" s="14"/>
      <c r="L10" s="15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4"/>
    </row>
    <row r="11" spans="1:27" x14ac:dyDescent="0.35">
      <c r="A11" s="17"/>
      <c r="B11" s="17" t="s">
        <v>34</v>
      </c>
      <c r="C11" s="11"/>
      <c r="D11" s="11"/>
      <c r="E11" s="16"/>
      <c r="F11" s="16"/>
      <c r="G11" s="16"/>
      <c r="H11" s="16"/>
      <c r="I11" s="16"/>
      <c r="J11" s="16"/>
      <c r="K11" s="14"/>
      <c r="L11" s="15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4"/>
    </row>
    <row r="12" spans="1:27" x14ac:dyDescent="0.35">
      <c r="A12" s="23" t="s">
        <v>35</v>
      </c>
      <c r="B12" s="23" t="s">
        <v>36</v>
      </c>
      <c r="C12" s="11">
        <v>201026.86066838045</v>
      </c>
      <c r="D12" s="11">
        <v>210255.93485186191</v>
      </c>
      <c r="E12" s="16">
        <v>189757.13</v>
      </c>
      <c r="F12" s="19">
        <f t="shared" si="0"/>
        <v>-9.7494536200866622E-2</v>
      </c>
      <c r="G12" s="16">
        <v>65631.296690395611</v>
      </c>
      <c r="H12" s="16">
        <v>68769.152097172133</v>
      </c>
      <c r="I12" s="16">
        <v>40619.975040319856</v>
      </c>
      <c r="J12" s="16">
        <v>14736.706172112383</v>
      </c>
      <c r="K12" s="14">
        <v>189757.12999999995</v>
      </c>
      <c r="L12" s="15">
        <v>0</v>
      </c>
      <c r="M12" s="16">
        <v>0</v>
      </c>
      <c r="N12" s="16">
        <v>0</v>
      </c>
      <c r="O12" s="16">
        <v>0</v>
      </c>
      <c r="P12" s="16">
        <v>108000</v>
      </c>
      <c r="Q12" s="16">
        <v>0</v>
      </c>
      <c r="R12" s="16">
        <v>81757.12999999999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4">
        <v>189757.13</v>
      </c>
    </row>
    <row r="13" spans="1:27" x14ac:dyDescent="0.35">
      <c r="A13" s="23" t="s">
        <v>37</v>
      </c>
      <c r="B13" s="23" t="s">
        <v>38</v>
      </c>
      <c r="C13" s="11">
        <v>967688.04134642461</v>
      </c>
      <c r="D13" s="11">
        <v>1290850.8325475329</v>
      </c>
      <c r="E13" s="16">
        <v>1507167.5460348455</v>
      </c>
      <c r="F13" s="19">
        <f t="shared" si="0"/>
        <v>0.16757684779147189</v>
      </c>
      <c r="G13" s="16">
        <v>275605.17391783866</v>
      </c>
      <c r="H13" s="16">
        <v>563138.08431199356</v>
      </c>
      <c r="I13" s="16">
        <v>424315.01218567591</v>
      </c>
      <c r="J13" s="16">
        <v>244109.27561933722</v>
      </c>
      <c r="K13" s="14">
        <v>1507167.5460348455</v>
      </c>
      <c r="L13" s="15">
        <v>135833.50299912668</v>
      </c>
      <c r="M13" s="16">
        <v>108448.82613311258</v>
      </c>
      <c r="N13" s="16">
        <v>104928.68990467078</v>
      </c>
      <c r="O13" s="16">
        <v>6914.5029991266638</v>
      </c>
      <c r="P13" s="16">
        <v>113450.80860706119</v>
      </c>
      <c r="Q13" s="16">
        <v>193291.83172382531</v>
      </c>
      <c r="R13" s="16">
        <v>116260.62391862964</v>
      </c>
      <c r="S13" s="16">
        <v>192400.92038066837</v>
      </c>
      <c r="T13" s="16">
        <v>12220.832636955076</v>
      </c>
      <c r="U13" s="16">
        <v>115699.05609999115</v>
      </c>
      <c r="V13" s="16">
        <v>97014.935872130722</v>
      </c>
      <c r="W13" s="16">
        <v>6914.5029991266638</v>
      </c>
      <c r="X13" s="16">
        <v>90674.694482109771</v>
      </c>
      <c r="Y13" s="16">
        <v>110851.47717350993</v>
      </c>
      <c r="Z13" s="16">
        <v>102262.34010480079</v>
      </c>
      <c r="AA13" s="14">
        <v>1507167.5460348455</v>
      </c>
    </row>
    <row r="14" spans="1:27" x14ac:dyDescent="0.35">
      <c r="A14" s="23" t="s">
        <v>39</v>
      </c>
      <c r="B14" s="23" t="s">
        <v>40</v>
      </c>
      <c r="C14" s="11">
        <v>505142.17499999999</v>
      </c>
      <c r="D14" s="11">
        <v>242063.82166367053</v>
      </c>
      <c r="E14" s="16">
        <v>0</v>
      </c>
      <c r="F14" s="19">
        <f t="shared" si="0"/>
        <v>-1</v>
      </c>
      <c r="G14" s="16">
        <v>0</v>
      </c>
      <c r="H14" s="16">
        <v>0</v>
      </c>
      <c r="I14" s="16">
        <v>0</v>
      </c>
      <c r="J14" s="16">
        <v>0</v>
      </c>
      <c r="K14" s="14">
        <v>0</v>
      </c>
      <c r="L14" s="15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4">
        <v>0</v>
      </c>
    </row>
    <row r="15" spans="1:27" x14ac:dyDescent="0.35">
      <c r="A15" s="18" t="s">
        <v>41</v>
      </c>
      <c r="B15" s="23" t="s">
        <v>42</v>
      </c>
      <c r="C15" s="11">
        <v>544257.10695796355</v>
      </c>
      <c r="D15" s="11">
        <v>509790.55133902561</v>
      </c>
      <c r="E15" s="16">
        <v>506791.987554055</v>
      </c>
      <c r="F15" s="19">
        <f t="shared" si="0"/>
        <v>-5.8819524549729805E-3</v>
      </c>
      <c r="G15" s="16">
        <v>198418.03666239185</v>
      </c>
      <c r="H15" s="16">
        <v>187821.06839421301</v>
      </c>
      <c r="I15" s="16">
        <v>29345.00022281929</v>
      </c>
      <c r="J15" s="16">
        <v>91207.882274630814</v>
      </c>
      <c r="K15" s="14">
        <v>506791.98755405494</v>
      </c>
      <c r="L15" s="15">
        <v>50794.037471143696</v>
      </c>
      <c r="M15" s="16">
        <v>50794.037471143696</v>
      </c>
      <c r="N15" s="16">
        <v>50794.037471143696</v>
      </c>
      <c r="O15" s="16">
        <v>50794.037471143696</v>
      </c>
      <c r="P15" s="16">
        <v>12949.990147919762</v>
      </c>
      <c r="Q15" s="16">
        <v>42659.664123980278</v>
      </c>
      <c r="R15" s="16">
        <v>42659.664123980278</v>
      </c>
      <c r="S15" s="16">
        <v>89873.361927883831</v>
      </c>
      <c r="T15" s="16">
        <v>10005.494628789296</v>
      </c>
      <c r="U15" s="16">
        <v>40717.711977327868</v>
      </c>
      <c r="V15" s="16">
        <v>12949.990147919762</v>
      </c>
      <c r="W15" s="16">
        <v>12949.990147919762</v>
      </c>
      <c r="X15" s="16">
        <v>12949.990147919762</v>
      </c>
      <c r="Y15" s="16">
        <v>12949.990147919762</v>
      </c>
      <c r="Z15" s="16">
        <v>12949.990147919762</v>
      </c>
      <c r="AA15" s="14">
        <v>506791.98755405482</v>
      </c>
    </row>
    <row r="16" spans="1:27" x14ac:dyDescent="0.35">
      <c r="A16" s="24" t="s">
        <v>43</v>
      </c>
      <c r="B16" s="24" t="s">
        <v>44</v>
      </c>
      <c r="C16" s="25">
        <f>SUM(C12:C15)</f>
        <v>2218114.1839727685</v>
      </c>
      <c r="D16" s="25">
        <f t="shared" ref="D16:AA16" si="2">SUM(D12:D15)</f>
        <v>2252961.1404020907</v>
      </c>
      <c r="E16" s="25">
        <f t="shared" si="2"/>
        <v>2203716.6635889006</v>
      </c>
      <c r="F16" s="26">
        <f t="shared" si="0"/>
        <v>-2.1857668084058202E-2</v>
      </c>
      <c r="G16" s="25">
        <f t="shared" si="2"/>
        <v>539654.50727062614</v>
      </c>
      <c r="H16" s="25">
        <f t="shared" si="2"/>
        <v>819728.30480337865</v>
      </c>
      <c r="I16" s="25">
        <f t="shared" si="2"/>
        <v>494279.98744881502</v>
      </c>
      <c r="J16" s="25">
        <f t="shared" si="2"/>
        <v>350053.86406608042</v>
      </c>
      <c r="K16" s="14">
        <f t="shared" si="2"/>
        <v>2203716.6635889001</v>
      </c>
      <c r="L16" s="27">
        <f t="shared" si="2"/>
        <v>186627.54047027038</v>
      </c>
      <c r="M16" s="25">
        <f t="shared" si="2"/>
        <v>159242.86360425627</v>
      </c>
      <c r="N16" s="25">
        <f t="shared" si="2"/>
        <v>155722.72737581449</v>
      </c>
      <c r="O16" s="25">
        <f t="shared" si="2"/>
        <v>57708.54047027036</v>
      </c>
      <c r="P16" s="25">
        <f t="shared" si="2"/>
        <v>234400.79875498096</v>
      </c>
      <c r="Q16" s="25">
        <f t="shared" si="2"/>
        <v>235951.49584780558</v>
      </c>
      <c r="R16" s="25">
        <f t="shared" si="2"/>
        <v>240677.4180426099</v>
      </c>
      <c r="S16" s="25">
        <f t="shared" si="2"/>
        <v>282274.28230855218</v>
      </c>
      <c r="T16" s="25">
        <f t="shared" si="2"/>
        <v>22226.327265744374</v>
      </c>
      <c r="U16" s="25">
        <f t="shared" si="2"/>
        <v>156416.76807731902</v>
      </c>
      <c r="V16" s="25">
        <f t="shared" si="2"/>
        <v>109964.92602005048</v>
      </c>
      <c r="W16" s="25">
        <f t="shared" si="2"/>
        <v>19864.493147046425</v>
      </c>
      <c r="X16" s="25">
        <f t="shared" si="2"/>
        <v>103624.68463002953</v>
      </c>
      <c r="Y16" s="25">
        <f t="shared" si="2"/>
        <v>123801.46732142969</v>
      </c>
      <c r="Z16" s="25">
        <f t="shared" si="2"/>
        <v>115212.33025272055</v>
      </c>
      <c r="AA16" s="14">
        <f t="shared" si="2"/>
        <v>2203716.6635889001</v>
      </c>
    </row>
    <row r="17" spans="1:27" x14ac:dyDescent="0.35">
      <c r="A17" s="23" t="s">
        <v>45</v>
      </c>
      <c r="B17" s="23" t="s">
        <v>36</v>
      </c>
      <c r="C17" s="11">
        <v>455256.48157894734</v>
      </c>
      <c r="D17" s="11">
        <v>482190.21236842102</v>
      </c>
      <c r="E17" s="16">
        <v>478847.91999999987</v>
      </c>
      <c r="F17" s="19">
        <f t="shared" si="0"/>
        <v>-6.9314811513997571E-3</v>
      </c>
      <c r="G17" s="16">
        <v>119711.97999999997</v>
      </c>
      <c r="H17" s="16">
        <v>119711.97999999997</v>
      </c>
      <c r="I17" s="16">
        <v>119711.97999999997</v>
      </c>
      <c r="J17" s="16">
        <v>119711.97999999997</v>
      </c>
      <c r="K17" s="14">
        <v>478847.91999999987</v>
      </c>
      <c r="L17" s="15">
        <v>39872.703228764854</v>
      </c>
      <c r="M17" s="16">
        <v>39872.703228764854</v>
      </c>
      <c r="N17" s="16">
        <v>39872.703228764854</v>
      </c>
      <c r="O17" s="16">
        <v>16073.320160561732</v>
      </c>
      <c r="P17" s="16">
        <v>39872.703228764854</v>
      </c>
      <c r="Q17" s="16">
        <v>39872.703228764854</v>
      </c>
      <c r="R17" s="16">
        <v>39872.703228764854</v>
      </c>
      <c r="S17" s="16">
        <v>39872.703228764854</v>
      </c>
      <c r="T17" s="16">
        <v>0</v>
      </c>
      <c r="U17" s="16">
        <v>16073.320160561732</v>
      </c>
      <c r="V17" s="16">
        <v>39872.703228764854</v>
      </c>
      <c r="W17" s="16">
        <v>37887.005787120986</v>
      </c>
      <c r="X17" s="16">
        <v>29944.216020545548</v>
      </c>
      <c r="Y17" s="16">
        <v>29944.216020545548</v>
      </c>
      <c r="Z17" s="16">
        <v>29944.216020545548</v>
      </c>
      <c r="AA17" s="14">
        <v>478847.92000000004</v>
      </c>
    </row>
    <row r="18" spans="1:27" x14ac:dyDescent="0.35">
      <c r="A18" s="23" t="s">
        <v>46</v>
      </c>
      <c r="B18" s="23" t="s">
        <v>47</v>
      </c>
      <c r="C18" s="11">
        <v>31000</v>
      </c>
      <c r="D18" s="11">
        <v>31000</v>
      </c>
      <c r="E18" s="16">
        <v>6617.3300000000017</v>
      </c>
      <c r="F18" s="19">
        <f t="shared" si="0"/>
        <v>-0.78653774193548387</v>
      </c>
      <c r="G18" s="16">
        <v>5534.6589562965601</v>
      </c>
      <c r="H18" s="16">
        <v>0</v>
      </c>
      <c r="I18" s="16">
        <v>0</v>
      </c>
      <c r="J18" s="16">
        <v>1082.6710437034415</v>
      </c>
      <c r="K18" s="14">
        <v>6617.3300000000017</v>
      </c>
      <c r="L18" s="15">
        <v>472.6664285714287</v>
      </c>
      <c r="M18" s="16">
        <v>472.6664285714287</v>
      </c>
      <c r="N18" s="16">
        <v>472.6664285714287</v>
      </c>
      <c r="O18" s="16">
        <v>472.6664285714287</v>
      </c>
      <c r="P18" s="16">
        <v>472.6664285714287</v>
      </c>
      <c r="Q18" s="16">
        <v>472.6664285714287</v>
      </c>
      <c r="R18" s="16">
        <v>472.6664285714287</v>
      </c>
      <c r="S18" s="16">
        <v>472.6664285714287</v>
      </c>
      <c r="T18" s="16">
        <v>0</v>
      </c>
      <c r="U18" s="16">
        <v>472.6664285714287</v>
      </c>
      <c r="V18" s="16">
        <v>472.6664285714287</v>
      </c>
      <c r="W18" s="16">
        <v>472.6664285714287</v>
      </c>
      <c r="X18" s="16">
        <v>472.6664285714287</v>
      </c>
      <c r="Y18" s="16">
        <v>472.6664285714287</v>
      </c>
      <c r="Z18" s="16">
        <v>472.6664285714287</v>
      </c>
      <c r="AA18" s="14">
        <v>6617.3300000000017</v>
      </c>
    </row>
    <row r="19" spans="1:27" x14ac:dyDescent="0.35">
      <c r="A19" s="24" t="s">
        <v>48</v>
      </c>
      <c r="B19" s="24" t="s">
        <v>49</v>
      </c>
      <c r="C19" s="25">
        <f>C17+C18</f>
        <v>486256.48157894734</v>
      </c>
      <c r="D19" s="25">
        <f t="shared" ref="D19:AA19" si="3">D17+D18</f>
        <v>513190.21236842102</v>
      </c>
      <c r="E19" s="25">
        <f t="shared" si="3"/>
        <v>485465.24999999988</v>
      </c>
      <c r="F19" s="26">
        <f t="shared" si="0"/>
        <v>-5.4024729428232533E-2</v>
      </c>
      <c r="G19" s="25">
        <f t="shared" si="3"/>
        <v>125246.63895629652</v>
      </c>
      <c r="H19" s="25">
        <f t="shared" si="3"/>
        <v>119711.97999999997</v>
      </c>
      <c r="I19" s="25">
        <f t="shared" si="3"/>
        <v>119711.97999999997</v>
      </c>
      <c r="J19" s="25">
        <f t="shared" si="3"/>
        <v>120794.6510437034</v>
      </c>
      <c r="K19" s="14">
        <f t="shared" si="3"/>
        <v>485465.24999999988</v>
      </c>
      <c r="L19" s="27">
        <f t="shared" si="3"/>
        <v>40345.369657336283</v>
      </c>
      <c r="M19" s="25">
        <f t="shared" si="3"/>
        <v>40345.369657336283</v>
      </c>
      <c r="N19" s="25">
        <f t="shared" si="3"/>
        <v>40345.369657336283</v>
      </c>
      <c r="O19" s="25">
        <f t="shared" si="3"/>
        <v>16545.986589133161</v>
      </c>
      <c r="P19" s="25">
        <f t="shared" si="3"/>
        <v>40345.369657336283</v>
      </c>
      <c r="Q19" s="25">
        <f t="shared" si="3"/>
        <v>40345.369657336283</v>
      </c>
      <c r="R19" s="25">
        <f t="shared" si="3"/>
        <v>40345.369657336283</v>
      </c>
      <c r="S19" s="25">
        <f t="shared" si="3"/>
        <v>40345.369657336283</v>
      </c>
      <c r="T19" s="25">
        <f t="shared" si="3"/>
        <v>0</v>
      </c>
      <c r="U19" s="25">
        <f t="shared" si="3"/>
        <v>16545.986589133161</v>
      </c>
      <c r="V19" s="25">
        <f t="shared" si="3"/>
        <v>40345.369657336283</v>
      </c>
      <c r="W19" s="25">
        <f t="shared" si="3"/>
        <v>38359.672215692415</v>
      </c>
      <c r="X19" s="25">
        <f t="shared" si="3"/>
        <v>30416.882449116976</v>
      </c>
      <c r="Y19" s="25">
        <f t="shared" si="3"/>
        <v>30416.882449116976</v>
      </c>
      <c r="Z19" s="25">
        <f t="shared" si="3"/>
        <v>30416.882449116976</v>
      </c>
      <c r="AA19" s="14">
        <f t="shared" si="3"/>
        <v>485465.25000000006</v>
      </c>
    </row>
    <row r="20" spans="1:27" x14ac:dyDescent="0.35">
      <c r="A20" s="18" t="s">
        <v>50</v>
      </c>
      <c r="B20" s="18" t="s">
        <v>51</v>
      </c>
      <c r="C20" s="11">
        <v>350744.66408505302</v>
      </c>
      <c r="D20" s="11">
        <v>450131.14113447594</v>
      </c>
      <c r="E20" s="16">
        <v>417052.60005809896</v>
      </c>
      <c r="F20" s="28">
        <f t="shared" si="0"/>
        <v>-7.3486453287831544E-2</v>
      </c>
      <c r="G20" s="16">
        <v>160630.14534905663</v>
      </c>
      <c r="H20" s="16">
        <v>121781.61978358412</v>
      </c>
      <c r="I20" s="16">
        <v>46067.486568487948</v>
      </c>
      <c r="J20" s="16">
        <v>88573.348356970339</v>
      </c>
      <c r="K20" s="14">
        <v>417052.60005809902</v>
      </c>
      <c r="L20" s="15">
        <v>41737.884878369689</v>
      </c>
      <c r="M20" s="16">
        <v>47668.845662384498</v>
      </c>
      <c r="N20" s="16">
        <v>44747.251716439867</v>
      </c>
      <c r="O20" s="16">
        <v>41336.884878369689</v>
      </c>
      <c r="P20" s="16">
        <v>12358.294437227967</v>
      </c>
      <c r="Q20" s="16">
        <v>33926.315056415115</v>
      </c>
      <c r="R20" s="16">
        <v>30904.046142275656</v>
      </c>
      <c r="S20" s="16">
        <v>33673.634007997061</v>
      </c>
      <c r="T20" s="16">
        <v>3703.7595961357761</v>
      </c>
      <c r="U20" s="16">
        <v>39090.335494457955</v>
      </c>
      <c r="V20" s="16">
        <v>12358.294437227967</v>
      </c>
      <c r="W20" s="16">
        <v>12358.294437227967</v>
      </c>
      <c r="X20" s="16">
        <v>22959.711603342475</v>
      </c>
      <c r="Y20" s="16">
        <v>12358.294437227967</v>
      </c>
      <c r="Z20" s="16">
        <v>27870.75327299934</v>
      </c>
      <c r="AA20" s="14">
        <v>417052.60005809902</v>
      </c>
    </row>
    <row r="21" spans="1:27" x14ac:dyDescent="0.35">
      <c r="A21" s="18" t="s">
        <v>52</v>
      </c>
      <c r="B21" s="18" t="s">
        <v>53</v>
      </c>
      <c r="C21" s="11">
        <v>349059.76440933859</v>
      </c>
      <c r="D21" s="11">
        <v>337663.26675181347</v>
      </c>
      <c r="E21" s="16">
        <v>355402.35538284987</v>
      </c>
      <c r="F21" s="19">
        <f t="shared" si="0"/>
        <v>5.2534848702020173E-2</v>
      </c>
      <c r="G21" s="16">
        <v>75042.23034505258</v>
      </c>
      <c r="H21" s="16">
        <v>142811.35795465801</v>
      </c>
      <c r="I21" s="16">
        <v>87035.765965731742</v>
      </c>
      <c r="J21" s="16">
        <v>50513.001117407417</v>
      </c>
      <c r="K21" s="14">
        <v>355402.35538284975</v>
      </c>
      <c r="L21" s="15">
        <v>54424.863006049454</v>
      </c>
      <c r="M21" s="16">
        <v>25409.893299193671</v>
      </c>
      <c r="N21" s="16">
        <v>26379.144332416887</v>
      </c>
      <c r="O21" s="16">
        <v>8412.8630060494543</v>
      </c>
      <c r="P21" s="16">
        <v>10196.142055096896</v>
      </c>
      <c r="Q21" s="16">
        <v>41381.779154372423</v>
      </c>
      <c r="R21" s="16">
        <v>25543.86048015672</v>
      </c>
      <c r="S21" s="16">
        <v>81068.080923249188</v>
      </c>
      <c r="T21" s="16">
        <v>3306.6869366021515</v>
      </c>
      <c r="U21" s="16">
        <v>9060.1243610352922</v>
      </c>
      <c r="V21" s="16">
        <v>16266.468905348218</v>
      </c>
      <c r="W21" s="16">
        <v>1064.3542623360722</v>
      </c>
      <c r="X21" s="16">
        <v>28762.064173123636</v>
      </c>
      <c r="Y21" s="16">
        <v>4194.4350452425615</v>
      </c>
      <c r="Z21" s="16">
        <v>19931.595442577178</v>
      </c>
      <c r="AA21" s="14">
        <v>355402.35538284981</v>
      </c>
    </row>
    <row r="22" spans="1:27" x14ac:dyDescent="0.35">
      <c r="A22" s="18" t="s">
        <v>54</v>
      </c>
      <c r="B22" s="18" t="s">
        <v>55</v>
      </c>
      <c r="C22" s="11">
        <v>23689.214877606602</v>
      </c>
      <c r="D22" s="11">
        <v>54729.239224382727</v>
      </c>
      <c r="E22" s="16">
        <v>66892.658366907723</v>
      </c>
      <c r="F22" s="28">
        <f t="shared" si="0"/>
        <v>0.22224718112116573</v>
      </c>
      <c r="G22" s="16">
        <v>14977.384679535</v>
      </c>
      <c r="H22" s="16">
        <v>27215.964761701514</v>
      </c>
      <c r="I22" s="16">
        <v>12137.712942203652</v>
      </c>
      <c r="J22" s="16">
        <v>12561.595983467561</v>
      </c>
      <c r="K22" s="14">
        <v>66892.658366907723</v>
      </c>
      <c r="L22" s="15">
        <v>14699.347632196841</v>
      </c>
      <c r="M22" s="16">
        <v>5551.9804846551569</v>
      </c>
      <c r="N22" s="16">
        <v>15725.075672297029</v>
      </c>
      <c r="O22" s="16">
        <v>4083.3476321968401</v>
      </c>
      <c r="P22" s="16">
        <v>246.23445252195259</v>
      </c>
      <c r="Q22" s="16">
        <v>4804.1277692798139</v>
      </c>
      <c r="R22" s="16">
        <v>6377.4418882974578</v>
      </c>
      <c r="S22" s="16">
        <v>7048.777853882485</v>
      </c>
      <c r="T22" s="16">
        <v>834.35460351844517</v>
      </c>
      <c r="U22" s="16">
        <v>1670.2836340156143</v>
      </c>
      <c r="V22" s="16">
        <v>246.23445252195259</v>
      </c>
      <c r="W22" s="16">
        <v>246.23445252195259</v>
      </c>
      <c r="X22" s="16">
        <v>3837.3245616453637</v>
      </c>
      <c r="Y22" s="16">
        <v>246.23445252195259</v>
      </c>
      <c r="Z22" s="16">
        <v>1275.658824834871</v>
      </c>
      <c r="AA22" s="14">
        <v>66892.658366907737</v>
      </c>
    </row>
    <row r="23" spans="1:27" x14ac:dyDescent="0.35">
      <c r="A23" s="23" t="s">
        <v>56</v>
      </c>
      <c r="B23" s="23" t="s">
        <v>36</v>
      </c>
      <c r="C23" s="11">
        <v>296267.0441826288</v>
      </c>
      <c r="D23" s="11">
        <v>330939.68059262377</v>
      </c>
      <c r="E23" s="16">
        <v>300639.90597506845</v>
      </c>
      <c r="F23" s="19">
        <f t="shared" si="0"/>
        <v>-9.1556789331809926E-2</v>
      </c>
      <c r="G23" s="16">
        <v>268904.40712108283</v>
      </c>
      <c r="H23" s="16">
        <v>22044.932595432925</v>
      </c>
      <c r="I23" s="16">
        <v>4898.8001942600185</v>
      </c>
      <c r="J23" s="16">
        <v>4791.7660642926094</v>
      </c>
      <c r="K23" s="14">
        <v>300639.9059750684</v>
      </c>
      <c r="L23" s="15">
        <v>21919.659326900812</v>
      </c>
      <c r="M23" s="16">
        <v>21919.659326900812</v>
      </c>
      <c r="N23" s="16">
        <v>21919.659326900812</v>
      </c>
      <c r="O23" s="16">
        <v>9093.6844244841668</v>
      </c>
      <c r="P23" s="16">
        <v>21919.659326900812</v>
      </c>
      <c r="Q23" s="16">
        <v>25626.991530080799</v>
      </c>
      <c r="R23" s="16">
        <v>25626.991530080799</v>
      </c>
      <c r="S23" s="16">
        <v>31518.569554150039</v>
      </c>
      <c r="T23" s="16">
        <v>1261.3256571240424</v>
      </c>
      <c r="U23" s="16">
        <v>12820.08355992784</v>
      </c>
      <c r="V23" s="16">
        <v>21919.659326900812</v>
      </c>
      <c r="W23" s="16">
        <v>20849.526312220103</v>
      </c>
      <c r="X23" s="16">
        <v>23401.785292862045</v>
      </c>
      <c r="Y23" s="16">
        <v>16568.994253497291</v>
      </c>
      <c r="Z23" s="16">
        <v>24273.657226137293</v>
      </c>
      <c r="AA23" s="14">
        <v>300639.90597506851</v>
      </c>
    </row>
    <row r="24" spans="1:27" x14ac:dyDescent="0.35">
      <c r="A24" s="23" t="s">
        <v>57</v>
      </c>
      <c r="B24" s="23" t="s">
        <v>47</v>
      </c>
      <c r="C24" s="11">
        <v>92648.84091231387</v>
      </c>
      <c r="D24" s="11">
        <v>122246.56625962569</v>
      </c>
      <c r="E24" s="16">
        <v>99975.17244639968</v>
      </c>
      <c r="F24" s="19">
        <f t="shared" si="0"/>
        <v>-0.18218420766049417</v>
      </c>
      <c r="G24" s="16">
        <v>53360.256537854999</v>
      </c>
      <c r="H24" s="16">
        <v>27266.212519225239</v>
      </c>
      <c r="I24" s="16">
        <v>10710.090033525137</v>
      </c>
      <c r="J24" s="16">
        <v>8638.6133557942903</v>
      </c>
      <c r="K24" s="14">
        <v>99975.172446399665</v>
      </c>
      <c r="L24" s="15">
        <v>8825.4654629038687</v>
      </c>
      <c r="M24" s="16">
        <v>9588.2007214650239</v>
      </c>
      <c r="N24" s="16">
        <v>9588.2007214650239</v>
      </c>
      <c r="O24" s="16">
        <v>7301.4654629038687</v>
      </c>
      <c r="P24" s="16">
        <v>3451.4798693359976</v>
      </c>
      <c r="Q24" s="16">
        <v>3960.6837809622198</v>
      </c>
      <c r="R24" s="16">
        <v>3960.6837809622198</v>
      </c>
      <c r="S24" s="16">
        <v>4769.8949363407055</v>
      </c>
      <c r="T24" s="16">
        <v>261.01180031338714</v>
      </c>
      <c r="U24" s="16">
        <v>5757.5491836754081</v>
      </c>
      <c r="V24" s="16">
        <v>8880.1446693359976</v>
      </c>
      <c r="W24" s="16">
        <v>3451.4798693359976</v>
      </c>
      <c r="X24" s="16">
        <v>19626.687449563182</v>
      </c>
      <c r="Y24" s="16">
        <v>4840.937099525474</v>
      </c>
      <c r="Z24" s="16">
        <v>5711.2876383113025</v>
      </c>
      <c r="AA24" s="14">
        <v>99975.17244639968</v>
      </c>
    </row>
    <row r="25" spans="1:27" x14ac:dyDescent="0.35">
      <c r="A25" s="24" t="s">
        <v>58</v>
      </c>
      <c r="B25" s="24" t="s">
        <v>59</v>
      </c>
      <c r="C25" s="25">
        <f>C23+C24</f>
        <v>388915.88509494264</v>
      </c>
      <c r="D25" s="25">
        <f t="shared" ref="D25:AA25" si="4">D23+D24</f>
        <v>453186.24685224949</v>
      </c>
      <c r="E25" s="25">
        <f t="shared" si="4"/>
        <v>400615.07842146815</v>
      </c>
      <c r="F25" s="26">
        <f t="shared" si="0"/>
        <v>-0.11600345066941299</v>
      </c>
      <c r="G25" s="25">
        <f t="shared" si="4"/>
        <v>322264.66365893785</v>
      </c>
      <c r="H25" s="25">
        <f t="shared" si="4"/>
        <v>49311.145114658168</v>
      </c>
      <c r="I25" s="25">
        <f t="shared" si="4"/>
        <v>15608.890227785156</v>
      </c>
      <c r="J25" s="25">
        <f t="shared" si="4"/>
        <v>13430.3794200869</v>
      </c>
      <c r="K25" s="14">
        <f t="shared" si="4"/>
        <v>400615.07842146803</v>
      </c>
      <c r="L25" s="27">
        <f t="shared" si="4"/>
        <v>30745.124789804679</v>
      </c>
      <c r="M25" s="25">
        <f t="shared" si="4"/>
        <v>31507.860048365837</v>
      </c>
      <c r="N25" s="25">
        <f t="shared" si="4"/>
        <v>31507.860048365837</v>
      </c>
      <c r="O25" s="25">
        <f t="shared" si="4"/>
        <v>16395.149887388034</v>
      </c>
      <c r="P25" s="25">
        <f t="shared" si="4"/>
        <v>25371.139196236811</v>
      </c>
      <c r="Q25" s="25">
        <f t="shared" si="4"/>
        <v>29587.675311043018</v>
      </c>
      <c r="R25" s="25">
        <f t="shared" si="4"/>
        <v>29587.675311043018</v>
      </c>
      <c r="S25" s="25">
        <f t="shared" si="4"/>
        <v>36288.464490490747</v>
      </c>
      <c r="T25" s="25">
        <f t="shared" si="4"/>
        <v>1522.3374574374295</v>
      </c>
      <c r="U25" s="25">
        <f t="shared" si="4"/>
        <v>18577.632743603248</v>
      </c>
      <c r="V25" s="25">
        <f t="shared" si="4"/>
        <v>30799.803996236809</v>
      </c>
      <c r="W25" s="25">
        <f t="shared" si="4"/>
        <v>24301.006181556102</v>
      </c>
      <c r="X25" s="25">
        <f t="shared" si="4"/>
        <v>43028.472742425227</v>
      </c>
      <c r="Y25" s="25">
        <f t="shared" si="4"/>
        <v>21409.931353022766</v>
      </c>
      <c r="Z25" s="25">
        <f t="shared" si="4"/>
        <v>29984.944864448596</v>
      </c>
      <c r="AA25" s="14">
        <f t="shared" si="4"/>
        <v>400615.07842146821</v>
      </c>
    </row>
    <row r="26" spans="1:27" x14ac:dyDescent="0.35">
      <c r="A26" s="20" t="s">
        <v>60</v>
      </c>
      <c r="B26" s="20" t="s">
        <v>61</v>
      </c>
      <c r="C26" s="20">
        <f>C16+C19+C20+C21+C22+C25</f>
        <v>3816780.1940186564</v>
      </c>
      <c r="D26" s="20">
        <f t="shared" ref="D26:AA26" si="5">D16+D19+D20+D21+D22+D25</f>
        <v>4061861.2467334331</v>
      </c>
      <c r="E26" s="20">
        <f t="shared" si="5"/>
        <v>3929144.6058182251</v>
      </c>
      <c r="F26" s="21">
        <f t="shared" si="0"/>
        <v>-3.2673848970577062E-2</v>
      </c>
      <c r="G26" s="20">
        <f t="shared" si="5"/>
        <v>1237815.5702595047</v>
      </c>
      <c r="H26" s="20">
        <f t="shared" si="5"/>
        <v>1280560.3724179803</v>
      </c>
      <c r="I26" s="20">
        <f t="shared" si="5"/>
        <v>774841.82315302338</v>
      </c>
      <c r="J26" s="20">
        <f t="shared" si="5"/>
        <v>635926.83998771606</v>
      </c>
      <c r="K26" s="20">
        <f t="shared" si="5"/>
        <v>3929144.6058182251</v>
      </c>
      <c r="L26" s="22">
        <f t="shared" si="5"/>
        <v>368580.13043402735</v>
      </c>
      <c r="M26" s="20">
        <f t="shared" si="5"/>
        <v>309726.81275619176</v>
      </c>
      <c r="N26" s="20">
        <f t="shared" si="5"/>
        <v>314427.42880267045</v>
      </c>
      <c r="O26" s="20">
        <f t="shared" si="5"/>
        <v>144482.77246340754</v>
      </c>
      <c r="P26" s="20">
        <f t="shared" si="5"/>
        <v>322917.97855340084</v>
      </c>
      <c r="Q26" s="20">
        <f t="shared" si="5"/>
        <v>385996.76279625221</v>
      </c>
      <c r="R26" s="20">
        <f t="shared" si="5"/>
        <v>373435.81152171909</v>
      </c>
      <c r="S26" s="20">
        <f t="shared" si="5"/>
        <v>480698.60924150789</v>
      </c>
      <c r="T26" s="20">
        <f t="shared" si="5"/>
        <v>31593.465859438176</v>
      </c>
      <c r="U26" s="20">
        <f t="shared" si="5"/>
        <v>241361.1308995643</v>
      </c>
      <c r="V26" s="20">
        <f t="shared" si="5"/>
        <v>209981.09746872171</v>
      </c>
      <c r="W26" s="20">
        <f t="shared" si="5"/>
        <v>96194.054696380932</v>
      </c>
      <c r="X26" s="20">
        <f t="shared" si="5"/>
        <v>232629.14015968319</v>
      </c>
      <c r="Y26" s="20">
        <f t="shared" si="5"/>
        <v>192427.24505856191</v>
      </c>
      <c r="Z26" s="20">
        <f t="shared" si="5"/>
        <v>224692.16510669753</v>
      </c>
      <c r="AA26" s="20">
        <f t="shared" si="5"/>
        <v>3929144.6058182255</v>
      </c>
    </row>
    <row r="27" spans="1:27" x14ac:dyDescent="0.35">
      <c r="A27" s="29"/>
      <c r="B27" s="30" t="s">
        <v>62</v>
      </c>
      <c r="C27" s="29">
        <f>C9+C26</f>
        <v>5927669.1222977499</v>
      </c>
      <c r="D27" s="29">
        <f t="shared" ref="D27:AA27" si="6">D9+D26</f>
        <v>6108585.518707281</v>
      </c>
      <c r="E27" s="29">
        <f t="shared" si="6"/>
        <v>5969668.8791235723</v>
      </c>
      <c r="F27" s="31">
        <f t="shared" si="0"/>
        <v>-2.2741212209976019E-2</v>
      </c>
      <c r="G27" s="29">
        <f t="shared" si="6"/>
        <v>1634089.9535802815</v>
      </c>
      <c r="H27" s="29">
        <f t="shared" si="6"/>
        <v>2017932.4712935244</v>
      </c>
      <c r="I27" s="29">
        <f t="shared" si="6"/>
        <v>1279817.3688487574</v>
      </c>
      <c r="J27" s="29">
        <f t="shared" si="6"/>
        <v>1037829.0854010083</v>
      </c>
      <c r="K27" s="29">
        <f t="shared" si="6"/>
        <v>5969668.8791235723</v>
      </c>
      <c r="L27" s="32">
        <f t="shared" si="6"/>
        <v>582627.11314662267</v>
      </c>
      <c r="M27" s="29">
        <f t="shared" si="6"/>
        <v>493063.45439307636</v>
      </c>
      <c r="N27" s="29">
        <f t="shared" si="6"/>
        <v>494083.81395932846</v>
      </c>
      <c r="O27" s="29">
        <f t="shared" si="6"/>
        <v>224473.0594402822</v>
      </c>
      <c r="P27" s="29">
        <f t="shared" si="6"/>
        <v>382650.1762252085</v>
      </c>
      <c r="Q27" s="29">
        <f t="shared" si="6"/>
        <v>594978.72006583086</v>
      </c>
      <c r="R27" s="29">
        <f t="shared" si="6"/>
        <v>471518.58737582882</v>
      </c>
      <c r="S27" s="29">
        <f t="shared" si="6"/>
        <v>765245.11008891393</v>
      </c>
      <c r="T27" s="29">
        <f t="shared" si="6"/>
        <v>45689.331388289218</v>
      </c>
      <c r="U27" s="29">
        <f t="shared" si="6"/>
        <v>328702.87707725581</v>
      </c>
      <c r="V27" s="29">
        <f t="shared" si="6"/>
        <v>393744.09129053203</v>
      </c>
      <c r="W27" s="29">
        <f t="shared" si="6"/>
        <v>153225.99296901026</v>
      </c>
      <c r="X27" s="29">
        <f t="shared" si="6"/>
        <v>354076.71848207968</v>
      </c>
      <c r="Y27" s="29">
        <f t="shared" si="6"/>
        <v>350202.15087501449</v>
      </c>
      <c r="Z27" s="29">
        <f t="shared" si="6"/>
        <v>335387.68234629836</v>
      </c>
      <c r="AA27" s="29">
        <f t="shared" si="6"/>
        <v>5969668.8791235723</v>
      </c>
    </row>
    <row r="28" spans="1:27" x14ac:dyDescent="0.35">
      <c r="A28" s="18"/>
      <c r="B28" s="18"/>
      <c r="C28" s="11"/>
      <c r="D28" s="11"/>
      <c r="E28" s="16"/>
      <c r="F28" s="16"/>
      <c r="G28" s="16"/>
      <c r="H28" s="16"/>
      <c r="I28" s="16"/>
      <c r="J28" s="16"/>
      <c r="K28" s="14"/>
      <c r="L28" s="15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4"/>
    </row>
    <row r="29" spans="1:27" x14ac:dyDescent="0.35">
      <c r="A29" s="33"/>
      <c r="B29" s="33" t="s">
        <v>63</v>
      </c>
      <c r="C29" s="11"/>
      <c r="D29" s="11"/>
      <c r="E29" s="16"/>
      <c r="F29" s="16"/>
      <c r="G29" s="16"/>
      <c r="H29" s="16"/>
      <c r="I29" s="16"/>
      <c r="J29" s="16"/>
      <c r="K29" s="14"/>
      <c r="L29" s="15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4"/>
    </row>
    <row r="30" spans="1:27" x14ac:dyDescent="0.35">
      <c r="A30" s="34" t="s">
        <v>64</v>
      </c>
      <c r="B30" s="34" t="s">
        <v>65</v>
      </c>
      <c r="C30" s="11">
        <v>254198.74254117106</v>
      </c>
      <c r="D30" s="11">
        <v>260131.82517274999</v>
      </c>
      <c r="E30" s="16">
        <v>259125.97875293894</v>
      </c>
      <c r="F30" s="19">
        <f t="shared" si="0"/>
        <v>-3.8666795927144869E-3</v>
      </c>
      <c r="G30" s="16">
        <v>59761.333403615761</v>
      </c>
      <c r="H30" s="16">
        <v>70275.999227100241</v>
      </c>
      <c r="I30" s="16">
        <v>62363.225929551474</v>
      </c>
      <c r="J30" s="16">
        <v>66725.42019267146</v>
      </c>
      <c r="K30" s="14">
        <v>259125.97875293891</v>
      </c>
      <c r="L30" s="15">
        <v>25764.84326573406</v>
      </c>
      <c r="M30" s="16">
        <v>25764.84326573406</v>
      </c>
      <c r="N30" s="16">
        <v>25764.84326573406</v>
      </c>
      <c r="O30" s="16">
        <v>14134.324167930856</v>
      </c>
      <c r="P30" s="16">
        <v>19485.388972236164</v>
      </c>
      <c r="Q30" s="16">
        <v>19485.388972236164</v>
      </c>
      <c r="R30" s="16">
        <v>19485.388972236164</v>
      </c>
      <c r="S30" s="16">
        <v>19485.388972236164</v>
      </c>
      <c r="T30" s="16">
        <v>0</v>
      </c>
      <c r="U30" s="16">
        <v>7854.8698744329577</v>
      </c>
      <c r="V30" s="16">
        <v>19485.388972236164</v>
      </c>
      <c r="W30" s="16">
        <v>18514.998607439131</v>
      </c>
      <c r="X30" s="16">
        <v>14633.437148251012</v>
      </c>
      <c r="Y30" s="16">
        <v>14633.437148251012</v>
      </c>
      <c r="Z30" s="16">
        <v>14633.437148251012</v>
      </c>
      <c r="AA30" s="14">
        <v>259125.978752939</v>
      </c>
    </row>
    <row r="31" spans="1:27" x14ac:dyDescent="0.35">
      <c r="A31" s="18" t="s">
        <v>66</v>
      </c>
      <c r="B31" s="18" t="s">
        <v>67</v>
      </c>
      <c r="C31" s="11">
        <v>0</v>
      </c>
      <c r="D31" s="11">
        <v>0</v>
      </c>
      <c r="E31" s="16">
        <v>0</v>
      </c>
      <c r="F31" s="19">
        <f t="shared" si="0"/>
        <v>0</v>
      </c>
      <c r="G31" s="16">
        <v>0</v>
      </c>
      <c r="H31" s="16">
        <v>0</v>
      </c>
      <c r="I31" s="16">
        <v>0</v>
      </c>
      <c r="J31" s="16">
        <v>0</v>
      </c>
      <c r="K31" s="14">
        <v>0</v>
      </c>
      <c r="L31" s="15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4">
        <v>0</v>
      </c>
    </row>
    <row r="32" spans="1:27" x14ac:dyDescent="0.35">
      <c r="A32" s="18" t="s">
        <v>68</v>
      </c>
      <c r="B32" s="18" t="s">
        <v>69</v>
      </c>
      <c r="C32" s="11">
        <v>429593.85111462424</v>
      </c>
      <c r="D32" s="11">
        <v>428893.65111462423</v>
      </c>
      <c r="E32" s="16">
        <v>419686.69437383325</v>
      </c>
      <c r="F32" s="19">
        <f t="shared" si="0"/>
        <v>-2.1466759223093202E-2</v>
      </c>
      <c r="G32" s="16">
        <v>97054.998716835398</v>
      </c>
      <c r="H32" s="16">
        <v>110882.65844782392</v>
      </c>
      <c r="I32" s="16">
        <v>104913.23352258088</v>
      </c>
      <c r="J32" s="16">
        <v>106835.803686593</v>
      </c>
      <c r="K32" s="14">
        <v>419686.69437383319</v>
      </c>
      <c r="L32" s="15">
        <v>29633.817376105333</v>
      </c>
      <c r="M32" s="16">
        <v>29633.817376105333</v>
      </c>
      <c r="N32" s="16">
        <v>29633.817376105333</v>
      </c>
      <c r="O32" s="16">
        <v>29633.817376105333</v>
      </c>
      <c r="P32" s="16">
        <v>27712.65790985983</v>
      </c>
      <c r="Q32" s="16">
        <v>27712.65790985983</v>
      </c>
      <c r="R32" s="16">
        <v>27712.65790985983</v>
      </c>
      <c r="S32" s="16">
        <v>27712.65790985983</v>
      </c>
      <c r="T32" s="16">
        <v>1120.4030790403021</v>
      </c>
      <c r="U32" s="16">
        <v>50617.100601633094</v>
      </c>
      <c r="V32" s="16">
        <v>27712.65790985983</v>
      </c>
      <c r="W32" s="16">
        <v>27712.65790985983</v>
      </c>
      <c r="X32" s="16">
        <v>27712.65790985983</v>
      </c>
      <c r="Y32" s="16">
        <v>27712.65790985983</v>
      </c>
      <c r="Z32" s="16">
        <v>27712.65790985983</v>
      </c>
      <c r="AA32" s="14">
        <v>419686.69437383331</v>
      </c>
    </row>
    <row r="33" spans="1:27" x14ac:dyDescent="0.35">
      <c r="A33" s="20" t="s">
        <v>70</v>
      </c>
      <c r="B33" s="20" t="s">
        <v>71</v>
      </c>
      <c r="C33" s="20">
        <f>SUM(C30:C32)</f>
        <v>683792.59365579532</v>
      </c>
      <c r="D33" s="20">
        <f t="shared" ref="D33:AA33" si="7">SUM(D30:D32)</f>
        <v>689025.47628737427</v>
      </c>
      <c r="E33" s="20">
        <f t="shared" si="7"/>
        <v>678812.67312677216</v>
      </c>
      <c r="F33" s="21">
        <f t="shared" si="0"/>
        <v>-1.4822098038567474E-2</v>
      </c>
      <c r="G33" s="20">
        <f t="shared" si="7"/>
        <v>156816.33212045114</v>
      </c>
      <c r="H33" s="20">
        <f t="shared" si="7"/>
        <v>181158.65767492418</v>
      </c>
      <c r="I33" s="20">
        <f t="shared" si="7"/>
        <v>167276.45945213235</v>
      </c>
      <c r="J33" s="20">
        <f t="shared" si="7"/>
        <v>173561.22387926446</v>
      </c>
      <c r="K33" s="20">
        <f t="shared" si="7"/>
        <v>678812.67312677205</v>
      </c>
      <c r="L33" s="22">
        <f t="shared" si="7"/>
        <v>55398.660641839393</v>
      </c>
      <c r="M33" s="20">
        <f t="shared" si="7"/>
        <v>55398.660641839393</v>
      </c>
      <c r="N33" s="20">
        <f t="shared" si="7"/>
        <v>55398.660641839393</v>
      </c>
      <c r="O33" s="20">
        <f t="shared" si="7"/>
        <v>43768.141544036189</v>
      </c>
      <c r="P33" s="20">
        <f t="shared" si="7"/>
        <v>47198.046882095994</v>
      </c>
      <c r="Q33" s="20">
        <f t="shared" si="7"/>
        <v>47198.046882095994</v>
      </c>
      <c r="R33" s="20">
        <f t="shared" si="7"/>
        <v>47198.046882095994</v>
      </c>
      <c r="S33" s="20">
        <f t="shared" si="7"/>
        <v>47198.046882095994</v>
      </c>
      <c r="T33" s="20">
        <f t="shared" si="7"/>
        <v>1120.4030790403021</v>
      </c>
      <c r="U33" s="20">
        <f t="shared" si="7"/>
        <v>58471.970476066053</v>
      </c>
      <c r="V33" s="20">
        <f t="shared" si="7"/>
        <v>47198.046882095994</v>
      </c>
      <c r="W33" s="20">
        <f t="shared" si="7"/>
        <v>46227.656517298965</v>
      </c>
      <c r="X33" s="20">
        <f t="shared" si="7"/>
        <v>42346.095058110841</v>
      </c>
      <c r="Y33" s="20">
        <f t="shared" si="7"/>
        <v>42346.095058110841</v>
      </c>
      <c r="Z33" s="20">
        <f t="shared" si="7"/>
        <v>42346.095058110841</v>
      </c>
      <c r="AA33" s="20">
        <f t="shared" si="7"/>
        <v>678812.67312677228</v>
      </c>
    </row>
    <row r="34" spans="1:27" x14ac:dyDescent="0.35">
      <c r="A34" s="29"/>
      <c r="B34" s="30" t="s">
        <v>72</v>
      </c>
      <c r="C34" s="29">
        <f>C27+C33</f>
        <v>6611461.7159535456</v>
      </c>
      <c r="D34" s="29">
        <f t="shared" ref="D34:AA34" si="8">D27+D33</f>
        <v>6797610.9949946553</v>
      </c>
      <c r="E34" s="29">
        <f t="shared" si="8"/>
        <v>6648481.5522503443</v>
      </c>
      <c r="F34" s="31">
        <f t="shared" si="0"/>
        <v>-2.1938507933760957E-2</v>
      </c>
      <c r="G34" s="29">
        <f t="shared" si="8"/>
        <v>1790906.2857007326</v>
      </c>
      <c r="H34" s="29">
        <f t="shared" si="8"/>
        <v>2199091.1289684484</v>
      </c>
      <c r="I34" s="29">
        <f t="shared" si="8"/>
        <v>1447093.8283008896</v>
      </c>
      <c r="J34" s="29">
        <f t="shared" si="8"/>
        <v>1211390.3092802728</v>
      </c>
      <c r="K34" s="29">
        <f t="shared" si="8"/>
        <v>6648481.5522503443</v>
      </c>
      <c r="L34" s="32">
        <f t="shared" si="8"/>
        <v>638025.77378846204</v>
      </c>
      <c r="M34" s="29">
        <f t="shared" si="8"/>
        <v>548462.11503491574</v>
      </c>
      <c r="N34" s="29">
        <f t="shared" si="8"/>
        <v>549482.47460116784</v>
      </c>
      <c r="O34" s="29">
        <f t="shared" si="8"/>
        <v>268241.20098431839</v>
      </c>
      <c r="P34" s="29">
        <f t="shared" si="8"/>
        <v>429848.22310730448</v>
      </c>
      <c r="Q34" s="29">
        <f t="shared" si="8"/>
        <v>642176.76694792684</v>
      </c>
      <c r="R34" s="29">
        <f t="shared" si="8"/>
        <v>518716.6342579248</v>
      </c>
      <c r="S34" s="29">
        <f t="shared" si="8"/>
        <v>812443.15697100991</v>
      </c>
      <c r="T34" s="29">
        <f t="shared" si="8"/>
        <v>46809.734467329523</v>
      </c>
      <c r="U34" s="29">
        <f t="shared" si="8"/>
        <v>387174.84755332186</v>
      </c>
      <c r="V34" s="29">
        <f t="shared" si="8"/>
        <v>440942.13817262801</v>
      </c>
      <c r="W34" s="29">
        <f t="shared" si="8"/>
        <v>199453.64948630921</v>
      </c>
      <c r="X34" s="29">
        <f t="shared" si="8"/>
        <v>396422.81354019052</v>
      </c>
      <c r="Y34" s="29">
        <f t="shared" si="8"/>
        <v>392548.24593312532</v>
      </c>
      <c r="Z34" s="29">
        <f t="shared" si="8"/>
        <v>377733.77740440919</v>
      </c>
      <c r="AA34" s="29">
        <f t="shared" si="8"/>
        <v>6648481.5522503443</v>
      </c>
    </row>
    <row r="35" spans="1:27" x14ac:dyDescent="0.35">
      <c r="A35" s="18"/>
      <c r="B35" s="18" t="s">
        <v>73</v>
      </c>
      <c r="C35" s="14">
        <v>0</v>
      </c>
      <c r="D35" s="14">
        <v>0</v>
      </c>
      <c r="E35" s="16"/>
      <c r="F35" s="16"/>
      <c r="G35" s="16"/>
      <c r="H35" s="16"/>
      <c r="I35" s="16"/>
      <c r="J35" s="16"/>
      <c r="K35" s="14"/>
      <c r="L35" s="15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4"/>
    </row>
    <row r="36" spans="1:27" x14ac:dyDescent="0.35">
      <c r="A36" s="29"/>
      <c r="B36" s="30" t="s">
        <v>74</v>
      </c>
      <c r="C36" s="29">
        <f>C34+C35</f>
        <v>6611461.7159535456</v>
      </c>
      <c r="D36" s="29">
        <f t="shared" ref="D36:AA36" si="9">D34+D35</f>
        <v>6797610.9949946553</v>
      </c>
      <c r="E36" s="29">
        <f t="shared" si="9"/>
        <v>6648481.5522503443</v>
      </c>
      <c r="F36" s="31">
        <f t="shared" si="0"/>
        <v>-2.1938507933760957E-2</v>
      </c>
      <c r="G36" s="29">
        <f t="shared" si="9"/>
        <v>1790906.2857007326</v>
      </c>
      <c r="H36" s="29">
        <f t="shared" si="9"/>
        <v>2199091.1289684484</v>
      </c>
      <c r="I36" s="29">
        <f t="shared" si="9"/>
        <v>1447093.8283008896</v>
      </c>
      <c r="J36" s="29">
        <f t="shared" si="9"/>
        <v>1211390.3092802728</v>
      </c>
      <c r="K36" s="29">
        <f t="shared" si="9"/>
        <v>6648481.5522503443</v>
      </c>
      <c r="L36" s="32">
        <f t="shared" si="9"/>
        <v>638025.77378846204</v>
      </c>
      <c r="M36" s="29">
        <f t="shared" si="9"/>
        <v>548462.11503491574</v>
      </c>
      <c r="N36" s="29">
        <f t="shared" si="9"/>
        <v>549482.47460116784</v>
      </c>
      <c r="O36" s="29">
        <f t="shared" si="9"/>
        <v>268241.20098431839</v>
      </c>
      <c r="P36" s="29">
        <f t="shared" si="9"/>
        <v>429848.22310730448</v>
      </c>
      <c r="Q36" s="29">
        <f t="shared" si="9"/>
        <v>642176.76694792684</v>
      </c>
      <c r="R36" s="29">
        <f t="shared" si="9"/>
        <v>518716.6342579248</v>
      </c>
      <c r="S36" s="29">
        <f t="shared" si="9"/>
        <v>812443.15697100991</v>
      </c>
      <c r="T36" s="29">
        <f t="shared" si="9"/>
        <v>46809.734467329523</v>
      </c>
      <c r="U36" s="29">
        <f t="shared" si="9"/>
        <v>387174.84755332186</v>
      </c>
      <c r="V36" s="29">
        <f t="shared" si="9"/>
        <v>440942.13817262801</v>
      </c>
      <c r="W36" s="29">
        <f t="shared" si="9"/>
        <v>199453.64948630921</v>
      </c>
      <c r="X36" s="29">
        <f t="shared" si="9"/>
        <v>396422.81354019052</v>
      </c>
      <c r="Y36" s="29">
        <f t="shared" si="9"/>
        <v>392548.24593312532</v>
      </c>
      <c r="Z36" s="29">
        <f t="shared" si="9"/>
        <v>377733.77740440919</v>
      </c>
      <c r="AA36" s="29">
        <f t="shared" si="9"/>
        <v>6648481.5522503443</v>
      </c>
    </row>
  </sheetData>
  <pageMargins left="0.25" right="0.25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 Financial Report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Zineb Lamriki</dc:creator>
  <cp:lastModifiedBy>Zineb Lamriki</cp:lastModifiedBy>
  <cp:lastPrinted>2023-04-11T15:00:15Z</cp:lastPrinted>
  <dcterms:created xsi:type="dcterms:W3CDTF">2023-04-11T14:48:44Z</dcterms:created>
  <dcterms:modified xsi:type="dcterms:W3CDTF">2023-04-11T15:00:23Z</dcterms:modified>
</cp:coreProperties>
</file>