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imddenhaag-my.sharepoint.com/personal/htetoowai_nimd_org/Documents/DSL/Grants Task_2026 onwards/L4P Final report_25/L4P final report_errors/"/>
    </mc:Choice>
  </mc:AlternateContent>
  <xr:revisionPtr revIDLastSave="1" documentId="8_{209AB569-DE28-45D1-9A95-C33DD83F30D4}" xr6:coauthVersionLast="47" xr6:coauthVersionMax="47" xr10:uidLastSave="{C6A254E4-5689-482E-95B9-CB2ECC29DD27}"/>
  <bookViews>
    <workbookView xWindow="28680" yWindow="-120" windowWidth="29040" windowHeight="15720" xr2:uid="{ED4135D0-B32E-498D-821A-AD5185C7DA47}"/>
  </bookViews>
  <sheets>
    <sheet name="2021-2025_Incremental values" sheetId="1" r:id="rId1"/>
    <sheet name="2021-2025_incl.cumulative value" sheetId="2" r:id="rId2"/>
  </sheets>
  <externalReferences>
    <externalReference r:id="rId3"/>
  </externalReferences>
  <definedNames>
    <definedName name="_xlnm._FilterDatabase" localSheetId="1" hidden="1">'2021-2025_incl.cumulative value'!$D$1:$D$147</definedName>
    <definedName name="intind">#REF!</definedName>
    <definedName name="Outcome_indicato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81" i="1" l="1"/>
  <c r="T81" i="1"/>
  <c r="S82" i="1"/>
  <c r="T82" i="1"/>
  <c r="U82" i="1"/>
  <c r="S83" i="1"/>
  <c r="T83" i="1"/>
  <c r="U83" i="1"/>
  <c r="S86" i="1"/>
  <c r="T86" i="1"/>
  <c r="U86" i="1"/>
  <c r="S69" i="1"/>
  <c r="T69" i="1"/>
  <c r="U69" i="1"/>
  <c r="S70" i="1"/>
  <c r="T70" i="1"/>
  <c r="U70" i="1"/>
  <c r="S72" i="1"/>
  <c r="T72" i="1"/>
  <c r="U72" i="1"/>
  <c r="S74" i="1"/>
  <c r="T74" i="1"/>
  <c r="U74" i="1"/>
  <c r="S57" i="1"/>
  <c r="T57" i="1"/>
  <c r="U57" i="1"/>
  <c r="S61" i="1"/>
  <c r="T61" i="1"/>
  <c r="U61" i="1"/>
  <c r="S62" i="1"/>
  <c r="T62" i="1"/>
  <c r="U62" i="1"/>
  <c r="S46" i="1"/>
  <c r="T46" i="1"/>
  <c r="U46" i="1"/>
  <c r="S47" i="1"/>
  <c r="T47" i="1"/>
  <c r="U47" i="1"/>
  <c r="S50" i="1"/>
  <c r="T50" i="1"/>
  <c r="U50" i="1"/>
  <c r="T25" i="1"/>
  <c r="S28" i="1"/>
  <c r="T28" i="1"/>
  <c r="U28" i="1"/>
  <c r="S29" i="1"/>
  <c r="T29" i="1"/>
  <c r="U29" i="1"/>
  <c r="S31" i="1"/>
  <c r="T31" i="1"/>
  <c r="U31" i="1"/>
  <c r="S32" i="1"/>
  <c r="T32" i="1"/>
  <c r="U32" i="1"/>
  <c r="S34" i="1"/>
  <c r="T34" i="1"/>
  <c r="U34" i="1"/>
  <c r="S35" i="1"/>
  <c r="T35" i="1"/>
  <c r="U35" i="1"/>
  <c r="S37" i="1"/>
  <c r="T37" i="1"/>
  <c r="U37" i="1"/>
  <c r="S38" i="1"/>
  <c r="T38" i="1"/>
  <c r="U38" i="1"/>
  <c r="S6" i="1"/>
  <c r="T6" i="1"/>
  <c r="U6" i="1"/>
  <c r="S9" i="1"/>
  <c r="T9" i="1"/>
  <c r="U9" i="1"/>
  <c r="S10" i="1"/>
  <c r="T10" i="1"/>
  <c r="U10" i="1"/>
  <c r="S13" i="1"/>
  <c r="T13" i="1"/>
  <c r="U13" i="1"/>
  <c r="S14" i="1"/>
  <c r="T14" i="1"/>
  <c r="U14" i="1"/>
  <c r="S16" i="1"/>
  <c r="T16" i="1"/>
  <c r="U16" i="1"/>
  <c r="U89" i="2"/>
  <c r="T89" i="2"/>
  <c r="S89" i="2"/>
  <c r="U88" i="2"/>
  <c r="T88" i="2"/>
  <c r="S88" i="2"/>
  <c r="U87" i="2"/>
  <c r="T87" i="2"/>
  <c r="S87" i="2"/>
  <c r="U86" i="2"/>
  <c r="T86" i="2"/>
  <c r="S86" i="2"/>
  <c r="U85" i="2"/>
  <c r="T85" i="2"/>
  <c r="S85" i="2"/>
  <c r="U84" i="2"/>
  <c r="T84" i="2"/>
  <c r="S84" i="2"/>
  <c r="U83" i="2"/>
  <c r="T83" i="2"/>
  <c r="S83" i="2"/>
  <c r="U82" i="2"/>
  <c r="T82" i="2"/>
  <c r="S82" i="2"/>
  <c r="U81" i="2"/>
  <c r="T81" i="2"/>
  <c r="S81" i="2"/>
  <c r="U77" i="2"/>
  <c r="T77" i="2"/>
  <c r="S77" i="2"/>
  <c r="U76" i="2"/>
  <c r="T76" i="2"/>
  <c r="S76" i="2"/>
  <c r="U75" i="2"/>
  <c r="T75" i="2"/>
  <c r="S75" i="2"/>
  <c r="U74" i="2"/>
  <c r="T74" i="2"/>
  <c r="S74" i="2"/>
  <c r="U73" i="2"/>
  <c r="T73" i="2"/>
  <c r="S73" i="2"/>
  <c r="U72" i="2"/>
  <c r="T72" i="2"/>
  <c r="S72" i="2"/>
  <c r="U71" i="2"/>
  <c r="T71" i="2"/>
  <c r="S71" i="2"/>
  <c r="U70" i="2"/>
  <c r="T70" i="2"/>
  <c r="S70" i="2"/>
  <c r="U69" i="2"/>
  <c r="T69" i="2"/>
  <c r="S69" i="2"/>
  <c r="U65" i="2"/>
  <c r="T65" i="2"/>
  <c r="S65" i="2"/>
  <c r="U64" i="2"/>
  <c r="T64" i="2"/>
  <c r="S64" i="2"/>
  <c r="U63" i="2"/>
  <c r="T63" i="2"/>
  <c r="S63" i="2"/>
  <c r="U62" i="2"/>
  <c r="T62" i="2"/>
  <c r="S62" i="2"/>
  <c r="U61" i="2"/>
  <c r="T61" i="2"/>
  <c r="S61" i="2"/>
  <c r="U60" i="2"/>
  <c r="T60" i="2"/>
  <c r="S60" i="2"/>
  <c r="U59" i="2"/>
  <c r="T59" i="2"/>
  <c r="S59" i="2"/>
  <c r="U58" i="2"/>
  <c r="T58" i="2"/>
  <c r="S58" i="2"/>
  <c r="U57" i="2"/>
  <c r="T57" i="2"/>
  <c r="S57" i="2"/>
  <c r="U53" i="2"/>
  <c r="T53" i="2"/>
  <c r="S53" i="2"/>
  <c r="U52" i="2"/>
  <c r="T52" i="2"/>
  <c r="S52" i="2"/>
  <c r="U51" i="2"/>
  <c r="T51" i="2"/>
  <c r="S51" i="2"/>
  <c r="U50" i="2"/>
  <c r="T50" i="2"/>
  <c r="S50" i="2"/>
  <c r="U49" i="2"/>
  <c r="T49" i="2"/>
  <c r="S49" i="2"/>
  <c r="U48" i="2"/>
  <c r="T48" i="2"/>
  <c r="S48" i="2"/>
  <c r="U47" i="2"/>
  <c r="T47" i="2"/>
  <c r="S47" i="2"/>
  <c r="U46" i="2"/>
  <c r="T46" i="2"/>
  <c r="S46" i="2"/>
  <c r="U42" i="2"/>
  <c r="T42" i="2"/>
  <c r="S42" i="2"/>
  <c r="U41" i="2"/>
  <c r="T41" i="2"/>
  <c r="S41" i="2"/>
  <c r="U40" i="2"/>
  <c r="T40" i="2"/>
  <c r="S40" i="2"/>
  <c r="U39" i="2"/>
  <c r="T39" i="2"/>
  <c r="S39" i="2"/>
  <c r="U38" i="2"/>
  <c r="T38" i="2"/>
  <c r="S38" i="2"/>
  <c r="U37" i="2"/>
  <c r="T37" i="2"/>
  <c r="S37" i="2"/>
  <c r="U36" i="2"/>
  <c r="T36" i="2"/>
  <c r="S36" i="2"/>
  <c r="U35" i="2"/>
  <c r="T35" i="2"/>
  <c r="S35" i="2"/>
  <c r="U34" i="2"/>
  <c r="T34" i="2"/>
  <c r="S34" i="2"/>
  <c r="U33" i="2"/>
  <c r="T33" i="2"/>
  <c r="S33" i="2"/>
  <c r="U32" i="2"/>
  <c r="T32" i="2"/>
  <c r="S32" i="2"/>
  <c r="U31" i="2"/>
  <c r="T31" i="2"/>
  <c r="S31" i="2"/>
  <c r="U30" i="2"/>
  <c r="T30" i="2"/>
  <c r="S30" i="2"/>
  <c r="U29" i="2"/>
  <c r="T29" i="2"/>
  <c r="S29" i="2"/>
  <c r="U28" i="2"/>
  <c r="T28" i="2"/>
  <c r="S28" i="2"/>
  <c r="U27" i="2"/>
  <c r="T27" i="2"/>
  <c r="S27" i="2"/>
  <c r="U26" i="2"/>
  <c r="T26" i="2"/>
  <c r="S26" i="2"/>
  <c r="U25" i="2"/>
  <c r="T25" i="2"/>
  <c r="S25" i="2"/>
  <c r="U17" i="2"/>
  <c r="U18" i="2"/>
  <c r="U19" i="2"/>
  <c r="S8" i="2"/>
  <c r="T8" i="2"/>
  <c r="U8" i="2"/>
  <c r="S9" i="2"/>
  <c r="T9" i="2"/>
  <c r="U9" i="2"/>
  <c r="S10" i="2"/>
  <c r="T10" i="2"/>
  <c r="U10" i="2"/>
  <c r="S11" i="2"/>
  <c r="T11" i="2"/>
  <c r="U11" i="2"/>
  <c r="S12" i="2"/>
  <c r="T12" i="2"/>
  <c r="U12" i="2"/>
  <c r="S13" i="2"/>
  <c r="T13" i="2"/>
  <c r="U13" i="2"/>
  <c r="S14" i="2"/>
  <c r="T14" i="2"/>
  <c r="U14" i="2"/>
  <c r="S15" i="2"/>
  <c r="T15" i="2"/>
  <c r="U15" i="2"/>
  <c r="S16" i="2"/>
  <c r="T16" i="2"/>
  <c r="U16" i="2"/>
  <c r="S17" i="2"/>
  <c r="T17" i="2"/>
  <c r="S18" i="2"/>
  <c r="T18" i="2"/>
  <c r="S19" i="2"/>
  <c r="T19" i="2"/>
  <c r="S7" i="2"/>
  <c r="T7" i="2"/>
  <c r="U7" i="2"/>
  <c r="S6" i="2"/>
  <c r="T6" i="2"/>
  <c r="U6" i="2"/>
  <c r="I7" i="2"/>
  <c r="Q147" i="2"/>
  <c r="P147" i="2"/>
  <c r="N147" i="2"/>
  <c r="M147" i="2"/>
  <c r="L147" i="2"/>
  <c r="O147" i="2" s="1"/>
  <c r="R147" i="2" s="1"/>
  <c r="K147" i="2"/>
  <c r="J147" i="2"/>
  <c r="I147" i="2"/>
  <c r="H147" i="2"/>
  <c r="G147" i="2"/>
  <c r="F147" i="2"/>
  <c r="E147" i="2"/>
  <c r="Q145" i="2"/>
  <c r="P145" i="2"/>
  <c r="N145" i="2"/>
  <c r="M145" i="2"/>
  <c r="K145" i="2"/>
  <c r="J145" i="2"/>
  <c r="I145" i="2"/>
  <c r="L145" i="2" s="1"/>
  <c r="O145" i="2" s="1"/>
  <c r="R145" i="2" s="1"/>
  <c r="H145" i="2"/>
  <c r="G145" i="2"/>
  <c r="F145" i="2"/>
  <c r="E145" i="2"/>
  <c r="Q143" i="2"/>
  <c r="P143" i="2"/>
  <c r="N143" i="2"/>
  <c r="M143" i="2"/>
  <c r="K143" i="2"/>
  <c r="J143" i="2"/>
  <c r="I143" i="2"/>
  <c r="L143" i="2" s="1"/>
  <c r="O143" i="2" s="1"/>
  <c r="R143" i="2" s="1"/>
  <c r="H143" i="2"/>
  <c r="G143" i="2"/>
  <c r="F143" i="2"/>
  <c r="E143" i="2"/>
  <c r="Q141" i="2"/>
  <c r="P141" i="2"/>
  <c r="N141" i="2"/>
  <c r="M141" i="2"/>
  <c r="K141" i="2"/>
  <c r="J141" i="2"/>
  <c r="H141" i="2"/>
  <c r="G141" i="2"/>
  <c r="I141" i="2" s="1"/>
  <c r="L141" i="2" s="1"/>
  <c r="O141" i="2" s="1"/>
  <c r="R141" i="2" s="1"/>
  <c r="F141" i="2"/>
  <c r="E141" i="2"/>
  <c r="Q139" i="2"/>
  <c r="P139" i="2"/>
  <c r="N139" i="2"/>
  <c r="M139" i="2"/>
  <c r="K139" i="2"/>
  <c r="J139" i="2"/>
  <c r="H139" i="2"/>
  <c r="G139" i="2"/>
  <c r="I139" i="2" s="1"/>
  <c r="L139" i="2" s="1"/>
  <c r="O139" i="2" s="1"/>
  <c r="R139" i="2" s="1"/>
  <c r="F139" i="2"/>
  <c r="E139" i="2"/>
  <c r="Q137" i="2"/>
  <c r="P137" i="2"/>
  <c r="N137" i="2"/>
  <c r="M137" i="2"/>
  <c r="K137" i="2"/>
  <c r="J137" i="2"/>
  <c r="I137" i="2"/>
  <c r="L137" i="2" s="1"/>
  <c r="O137" i="2" s="1"/>
  <c r="R137" i="2" s="1"/>
  <c r="H137" i="2"/>
  <c r="G137" i="2"/>
  <c r="F137" i="2"/>
  <c r="E137" i="2"/>
  <c r="Q135" i="2"/>
  <c r="P135" i="2"/>
  <c r="N135" i="2"/>
  <c r="M135" i="2"/>
  <c r="K135" i="2"/>
  <c r="J135" i="2"/>
  <c r="I135" i="2"/>
  <c r="L135" i="2" s="1"/>
  <c r="O135" i="2" s="1"/>
  <c r="R135" i="2" s="1"/>
  <c r="H135" i="2"/>
  <c r="G135" i="2"/>
  <c r="F135" i="2"/>
  <c r="E135" i="2"/>
  <c r="Q133" i="2"/>
  <c r="P133" i="2"/>
  <c r="N133" i="2"/>
  <c r="M133" i="2"/>
  <c r="K133" i="2"/>
  <c r="J133" i="2"/>
  <c r="H133" i="2"/>
  <c r="G133" i="2"/>
  <c r="I133" i="2" s="1"/>
  <c r="L133" i="2" s="1"/>
  <c r="O133" i="2" s="1"/>
  <c r="R133" i="2" s="1"/>
  <c r="F133" i="2"/>
  <c r="E133" i="2"/>
  <c r="Q131" i="2"/>
  <c r="P131" i="2"/>
  <c r="N131" i="2"/>
  <c r="M131" i="2"/>
  <c r="K131" i="2"/>
  <c r="J131" i="2"/>
  <c r="H131" i="2"/>
  <c r="G131" i="2"/>
  <c r="I131" i="2" s="1"/>
  <c r="L131" i="2" s="1"/>
  <c r="O131" i="2" s="1"/>
  <c r="R131" i="2" s="1"/>
  <c r="F131" i="2"/>
  <c r="E131" i="2"/>
  <c r="Q129" i="2"/>
  <c r="P129" i="2"/>
  <c r="N129" i="2"/>
  <c r="M129" i="2"/>
  <c r="K129" i="2"/>
  <c r="J129" i="2"/>
  <c r="I129" i="2"/>
  <c r="L129" i="2" s="1"/>
  <c r="O129" i="2" s="1"/>
  <c r="R129" i="2" s="1"/>
  <c r="H129" i="2"/>
  <c r="G129" i="2"/>
  <c r="F129" i="2"/>
  <c r="E129" i="2"/>
  <c r="Q127" i="2"/>
  <c r="P127" i="2"/>
  <c r="N127" i="2"/>
  <c r="M127" i="2"/>
  <c r="K127" i="2"/>
  <c r="J127" i="2"/>
  <c r="I127" i="2"/>
  <c r="L127" i="2" s="1"/>
  <c r="O127" i="2" s="1"/>
  <c r="R127" i="2" s="1"/>
  <c r="H127" i="2"/>
  <c r="G127" i="2"/>
  <c r="F127" i="2"/>
  <c r="E127" i="2"/>
  <c r="Q125" i="2"/>
  <c r="P125" i="2"/>
  <c r="N125" i="2"/>
  <c r="M125" i="2"/>
  <c r="K125" i="2"/>
  <c r="J125" i="2"/>
  <c r="H125" i="2"/>
  <c r="G125" i="2"/>
  <c r="I125" i="2" s="1"/>
  <c r="L125" i="2" s="1"/>
  <c r="O125" i="2" s="1"/>
  <c r="R125" i="2" s="1"/>
  <c r="F125" i="2"/>
  <c r="E125" i="2"/>
  <c r="Q123" i="2"/>
  <c r="P123" i="2"/>
  <c r="N123" i="2"/>
  <c r="M123" i="2"/>
  <c r="K123" i="2"/>
  <c r="J123" i="2"/>
  <c r="H123" i="2"/>
  <c r="G123" i="2"/>
  <c r="I123" i="2" s="1"/>
  <c r="L123" i="2" s="1"/>
  <c r="O123" i="2" s="1"/>
  <c r="R123" i="2" s="1"/>
  <c r="F123" i="2"/>
  <c r="E123" i="2"/>
  <c r="P117" i="2"/>
  <c r="M117" i="2"/>
  <c r="J117" i="2"/>
  <c r="I117" i="2"/>
  <c r="G117" i="2"/>
  <c r="F117" i="2"/>
  <c r="O115" i="2"/>
  <c r="O117" i="2" s="1"/>
  <c r="L115" i="2"/>
  <c r="L117" i="2" s="1"/>
  <c r="I115" i="2"/>
  <c r="H115" i="2"/>
  <c r="H117" i="2" s="1"/>
  <c r="P110" i="2"/>
  <c r="M110" i="2"/>
  <c r="J110" i="2"/>
  <c r="H110" i="2"/>
  <c r="G110" i="2"/>
  <c r="F110" i="2"/>
  <c r="E110" i="2"/>
  <c r="L108" i="2"/>
  <c r="L110" i="2" s="1"/>
  <c r="K108" i="2"/>
  <c r="K110" i="2" s="1"/>
  <c r="I108" i="2"/>
  <c r="I110" i="2" s="1"/>
  <c r="H108" i="2"/>
  <c r="P102" i="2"/>
  <c r="M102" i="2"/>
  <c r="J102" i="2"/>
  <c r="G102" i="2"/>
  <c r="F102" i="2"/>
  <c r="I100" i="2"/>
  <c r="I102" i="2" s="1"/>
  <c r="H100" i="2"/>
  <c r="H102" i="2" s="1"/>
  <c r="K99" i="2"/>
  <c r="K100" i="2" s="1"/>
  <c r="J99" i="2"/>
  <c r="R88" i="2"/>
  <c r="Q88" i="2"/>
  <c r="P88" i="2"/>
  <c r="P87" i="2" s="1"/>
  <c r="O88" i="2"/>
  <c r="N88" i="2"/>
  <c r="N87" i="2" s="1"/>
  <c r="N81" i="2" s="1"/>
  <c r="M88" i="2"/>
  <c r="M87" i="2" s="1"/>
  <c r="L88" i="2"/>
  <c r="L87" i="2" s="1"/>
  <c r="L81" i="2" s="1"/>
  <c r="K88" i="2"/>
  <c r="J88" i="2"/>
  <c r="I88" i="2"/>
  <c r="H88" i="2"/>
  <c r="H87" i="2" s="1"/>
  <c r="G88" i="2"/>
  <c r="F88" i="2"/>
  <c r="F87" i="2" s="1"/>
  <c r="F81" i="2" s="1"/>
  <c r="E88" i="2"/>
  <c r="E87" i="2" s="1"/>
  <c r="R87" i="2"/>
  <c r="Q87" i="2"/>
  <c r="O87" i="2"/>
  <c r="K87" i="2"/>
  <c r="J87" i="2"/>
  <c r="I87" i="2"/>
  <c r="G87" i="2"/>
  <c r="I84" i="2"/>
  <c r="R83" i="2"/>
  <c r="R82" i="2" s="1"/>
  <c r="R81" i="2" s="1"/>
  <c r="Q83" i="2"/>
  <c r="Q82" i="2" s="1"/>
  <c r="Q81" i="2" s="1"/>
  <c r="P83" i="2"/>
  <c r="O83" i="2"/>
  <c r="N83" i="2"/>
  <c r="M83" i="2"/>
  <c r="M82" i="2" s="1"/>
  <c r="L83" i="2"/>
  <c r="K83" i="2"/>
  <c r="K82" i="2" s="1"/>
  <c r="K81" i="2" s="1"/>
  <c r="J83" i="2"/>
  <c r="J82" i="2" s="1"/>
  <c r="J81" i="2" s="1"/>
  <c r="I83" i="2"/>
  <c r="I82" i="2" s="1"/>
  <c r="I81" i="2" s="1"/>
  <c r="H83" i="2"/>
  <c r="G83" i="2"/>
  <c r="F83" i="2"/>
  <c r="E83" i="2"/>
  <c r="E82" i="2" s="1"/>
  <c r="P82" i="2"/>
  <c r="O82" i="2"/>
  <c r="O81" i="2" s="1"/>
  <c r="N82" i="2"/>
  <c r="L82" i="2"/>
  <c r="H82" i="2"/>
  <c r="G82" i="2"/>
  <c r="G81" i="2" s="1"/>
  <c r="F82" i="2"/>
  <c r="R76" i="2"/>
  <c r="Q76" i="2"/>
  <c r="P76" i="2"/>
  <c r="O76" i="2"/>
  <c r="N76" i="2"/>
  <c r="M76" i="2"/>
  <c r="L76" i="2"/>
  <c r="L70" i="2" s="1"/>
  <c r="L69" i="2" s="1"/>
  <c r="K76" i="2"/>
  <c r="J76" i="2"/>
  <c r="I76" i="2"/>
  <c r="H76" i="2"/>
  <c r="G76" i="2"/>
  <c r="F76" i="2"/>
  <c r="E76" i="2"/>
  <c r="R74" i="2"/>
  <c r="R70" i="2" s="1"/>
  <c r="R69" i="2" s="1"/>
  <c r="Q74" i="2"/>
  <c r="P74" i="2"/>
  <c r="O74" i="2"/>
  <c r="N74" i="2"/>
  <c r="M74" i="2"/>
  <c r="L74" i="2"/>
  <c r="K74" i="2"/>
  <c r="J74" i="2"/>
  <c r="J70" i="2" s="1"/>
  <c r="J69" i="2" s="1"/>
  <c r="I74" i="2"/>
  <c r="H74" i="2"/>
  <c r="G74" i="2"/>
  <c r="F74" i="2"/>
  <c r="E74" i="2"/>
  <c r="R71" i="2"/>
  <c r="Q71" i="2"/>
  <c r="Q70" i="2" s="1"/>
  <c r="Q69" i="2" s="1"/>
  <c r="P71" i="2"/>
  <c r="P70" i="2" s="1"/>
  <c r="P69" i="2" s="1"/>
  <c r="O71" i="2"/>
  <c r="O70" i="2" s="1"/>
  <c r="O69" i="2" s="1"/>
  <c r="N71" i="2"/>
  <c r="M71" i="2"/>
  <c r="L71" i="2"/>
  <c r="K71" i="2"/>
  <c r="K70" i="2" s="1"/>
  <c r="K69" i="2" s="1"/>
  <c r="J71" i="2"/>
  <c r="I71" i="2"/>
  <c r="I70" i="2" s="1"/>
  <c r="I69" i="2" s="1"/>
  <c r="H71" i="2"/>
  <c r="H70" i="2" s="1"/>
  <c r="H69" i="2" s="1"/>
  <c r="G71" i="2"/>
  <c r="G70" i="2" s="1"/>
  <c r="G69" i="2" s="1"/>
  <c r="F71" i="2"/>
  <c r="E71" i="2"/>
  <c r="N70" i="2"/>
  <c r="N69" i="2" s="1"/>
  <c r="M70" i="2"/>
  <c r="M69" i="2" s="1"/>
  <c r="F70" i="2"/>
  <c r="F69" i="2" s="1"/>
  <c r="E70" i="2"/>
  <c r="E69" i="2" s="1"/>
  <c r="R62" i="2"/>
  <c r="R61" i="2" s="1"/>
  <c r="R57" i="2" s="1"/>
  <c r="Q62" i="2"/>
  <c r="Q61" i="2" s="1"/>
  <c r="P62" i="2"/>
  <c r="O62" i="2"/>
  <c r="N62" i="2"/>
  <c r="M62" i="2"/>
  <c r="M61" i="2" s="1"/>
  <c r="L62" i="2"/>
  <c r="K62" i="2"/>
  <c r="K61" i="2" s="1"/>
  <c r="J62" i="2"/>
  <c r="J61" i="2" s="1"/>
  <c r="J57" i="2" s="1"/>
  <c r="I62" i="2"/>
  <c r="I61" i="2" s="1"/>
  <c r="H62" i="2"/>
  <c r="G62" i="2"/>
  <c r="F62" i="2"/>
  <c r="E62" i="2"/>
  <c r="E61" i="2" s="1"/>
  <c r="P61" i="2"/>
  <c r="P57" i="2" s="1"/>
  <c r="O61" i="2"/>
  <c r="N61" i="2"/>
  <c r="L61" i="2"/>
  <c r="H61" i="2"/>
  <c r="H57" i="2" s="1"/>
  <c r="G61" i="2"/>
  <c r="F61" i="2"/>
  <c r="R59" i="2"/>
  <c r="Q59" i="2"/>
  <c r="Q58" i="2" s="1"/>
  <c r="Q57" i="2" s="1"/>
  <c r="P59" i="2"/>
  <c r="O59" i="2"/>
  <c r="O58" i="2" s="1"/>
  <c r="O57" i="2" s="1"/>
  <c r="N59" i="2"/>
  <c r="N58" i="2" s="1"/>
  <c r="N57" i="2" s="1"/>
  <c r="M59" i="2"/>
  <c r="M58" i="2" s="1"/>
  <c r="L59" i="2"/>
  <c r="K59" i="2"/>
  <c r="J59" i="2"/>
  <c r="I59" i="2"/>
  <c r="I58" i="2" s="1"/>
  <c r="I57" i="2" s="1"/>
  <c r="H59" i="2"/>
  <c r="G59" i="2"/>
  <c r="G58" i="2" s="1"/>
  <c r="G57" i="2" s="1"/>
  <c r="F59" i="2"/>
  <c r="F58" i="2" s="1"/>
  <c r="F57" i="2" s="1"/>
  <c r="E59" i="2"/>
  <c r="E58" i="2" s="1"/>
  <c r="R58" i="2"/>
  <c r="P58" i="2"/>
  <c r="L58" i="2"/>
  <c r="L57" i="2" s="1"/>
  <c r="K58" i="2"/>
  <c r="K57" i="2" s="1"/>
  <c r="J58" i="2"/>
  <c r="H58" i="2"/>
  <c r="R52" i="2"/>
  <c r="Q52" i="2"/>
  <c r="Q51" i="2" s="1"/>
  <c r="P52" i="2"/>
  <c r="P51" i="2" s="1"/>
  <c r="P46" i="2" s="1"/>
  <c r="O52" i="2"/>
  <c r="O51" i="2" s="1"/>
  <c r="N52" i="2"/>
  <c r="M52" i="2"/>
  <c r="L52" i="2"/>
  <c r="K52" i="2"/>
  <c r="K51" i="2" s="1"/>
  <c r="J52" i="2"/>
  <c r="I52" i="2"/>
  <c r="I51" i="2" s="1"/>
  <c r="H52" i="2"/>
  <c r="H51" i="2" s="1"/>
  <c r="H46" i="2" s="1"/>
  <c r="G52" i="2"/>
  <c r="G51" i="2" s="1"/>
  <c r="F52" i="2"/>
  <c r="E52" i="2"/>
  <c r="R51" i="2"/>
  <c r="N51" i="2"/>
  <c r="N46" i="2" s="1"/>
  <c r="M51" i="2"/>
  <c r="L51" i="2"/>
  <c r="J51" i="2"/>
  <c r="F51" i="2"/>
  <c r="F46" i="2" s="1"/>
  <c r="E51" i="2"/>
  <c r="R48" i="2"/>
  <c r="Q48" i="2"/>
  <c r="P48" i="2"/>
  <c r="O48" i="2"/>
  <c r="O47" i="2" s="1"/>
  <c r="N48" i="2"/>
  <c r="M48" i="2"/>
  <c r="M47" i="2" s="1"/>
  <c r="M46" i="2" s="1"/>
  <c r="L48" i="2"/>
  <c r="L47" i="2" s="1"/>
  <c r="L46" i="2" s="1"/>
  <c r="K48" i="2"/>
  <c r="K47" i="2" s="1"/>
  <c r="K46" i="2" s="1"/>
  <c r="J48" i="2"/>
  <c r="I48" i="2"/>
  <c r="H48" i="2"/>
  <c r="G48" i="2"/>
  <c r="G47" i="2" s="1"/>
  <c r="F48" i="2"/>
  <c r="E48" i="2"/>
  <c r="E47" i="2" s="1"/>
  <c r="E46" i="2" s="1"/>
  <c r="R47" i="2"/>
  <c r="R46" i="2" s="1"/>
  <c r="Q47" i="2"/>
  <c r="Q46" i="2" s="1"/>
  <c r="P47" i="2"/>
  <c r="N47" i="2"/>
  <c r="J47" i="2"/>
  <c r="J46" i="2" s="1"/>
  <c r="I47" i="2"/>
  <c r="I46" i="2" s="1"/>
  <c r="H47" i="2"/>
  <c r="F47" i="2"/>
  <c r="R39" i="2"/>
  <c r="Q39" i="2"/>
  <c r="Q26" i="2" s="1"/>
  <c r="Q25" i="2" s="1"/>
  <c r="P39" i="2"/>
  <c r="O39" i="2"/>
  <c r="N39" i="2"/>
  <c r="M39" i="2"/>
  <c r="M26" i="2" s="1"/>
  <c r="M25" i="2" s="1"/>
  <c r="L39" i="2"/>
  <c r="L26" i="2" s="1"/>
  <c r="L25" i="2" s="1"/>
  <c r="K39" i="2"/>
  <c r="J39" i="2"/>
  <c r="I39" i="2"/>
  <c r="I26" i="2" s="1"/>
  <c r="I25" i="2" s="1"/>
  <c r="H39" i="2"/>
  <c r="G39" i="2"/>
  <c r="F39" i="2"/>
  <c r="E39" i="2"/>
  <c r="E26" i="2" s="1"/>
  <c r="E25" i="2" s="1"/>
  <c r="R36" i="2"/>
  <c r="R26" i="2" s="1"/>
  <c r="R25" i="2" s="1"/>
  <c r="Q36" i="2"/>
  <c r="P36" i="2"/>
  <c r="O36" i="2"/>
  <c r="N36" i="2"/>
  <c r="M36" i="2"/>
  <c r="L36" i="2"/>
  <c r="K36" i="2"/>
  <c r="K26" i="2" s="1"/>
  <c r="K25" i="2" s="1"/>
  <c r="J36" i="2"/>
  <c r="I36" i="2"/>
  <c r="H36" i="2"/>
  <c r="G36" i="2"/>
  <c r="F36" i="2"/>
  <c r="E36" i="2"/>
  <c r="R33" i="2"/>
  <c r="Q33" i="2"/>
  <c r="P33" i="2"/>
  <c r="O33" i="2"/>
  <c r="N33" i="2"/>
  <c r="M33" i="2"/>
  <c r="L33" i="2"/>
  <c r="K33" i="2"/>
  <c r="J33" i="2"/>
  <c r="J26" i="2" s="1"/>
  <c r="J25" i="2" s="1"/>
  <c r="I33" i="2"/>
  <c r="H33" i="2"/>
  <c r="G33" i="2"/>
  <c r="F33" i="2"/>
  <c r="E33" i="2"/>
  <c r="R29" i="2"/>
  <c r="Q29" i="2"/>
  <c r="P29" i="2"/>
  <c r="P26" i="2" s="1"/>
  <c r="P25" i="2" s="1"/>
  <c r="O29" i="2"/>
  <c r="O26" i="2" s="1"/>
  <c r="O25" i="2" s="1"/>
  <c r="N29" i="2"/>
  <c r="M29" i="2"/>
  <c r="L29" i="2"/>
  <c r="K29" i="2"/>
  <c r="J29" i="2"/>
  <c r="I29" i="2"/>
  <c r="H29" i="2"/>
  <c r="H26" i="2" s="1"/>
  <c r="H25" i="2" s="1"/>
  <c r="G29" i="2"/>
  <c r="G26" i="2" s="1"/>
  <c r="G25" i="2" s="1"/>
  <c r="F29" i="2"/>
  <c r="E29" i="2"/>
  <c r="R28" i="2"/>
  <c r="P28" i="2"/>
  <c r="G28" i="2"/>
  <c r="R27" i="2"/>
  <c r="Q27" i="2"/>
  <c r="P27" i="2"/>
  <c r="O27" i="2"/>
  <c r="N27" i="2"/>
  <c r="M27" i="2"/>
  <c r="L27" i="2"/>
  <c r="K27" i="2"/>
  <c r="J27" i="2"/>
  <c r="I27" i="2"/>
  <c r="H27" i="2"/>
  <c r="G27" i="2"/>
  <c r="F27" i="2"/>
  <c r="E27" i="2"/>
  <c r="N26" i="2"/>
  <c r="N25" i="2" s="1"/>
  <c r="F26" i="2"/>
  <c r="F25" i="2" s="1"/>
  <c r="R18" i="2"/>
  <c r="Q18" i="2"/>
  <c r="P18" i="2"/>
  <c r="O18" i="2"/>
  <c r="N18" i="2"/>
  <c r="M18" i="2"/>
  <c r="L18" i="2"/>
  <c r="K18" i="2"/>
  <c r="K14" i="2" s="1"/>
  <c r="J18" i="2"/>
  <c r="I18" i="2"/>
  <c r="H18" i="2"/>
  <c r="G18" i="2"/>
  <c r="F18" i="2"/>
  <c r="E18" i="2"/>
  <c r="R15" i="2"/>
  <c r="R14" i="2" s="1"/>
  <c r="Q15" i="2"/>
  <c r="Q14" i="2" s="1"/>
  <c r="P15" i="2"/>
  <c r="P14" i="2" s="1"/>
  <c r="O15" i="2"/>
  <c r="N15" i="2"/>
  <c r="M15" i="2"/>
  <c r="L15" i="2"/>
  <c r="L14" i="2" s="1"/>
  <c r="K15" i="2"/>
  <c r="J15" i="2"/>
  <c r="J14" i="2" s="1"/>
  <c r="I15" i="2"/>
  <c r="I14" i="2" s="1"/>
  <c r="H15" i="2"/>
  <c r="H14" i="2" s="1"/>
  <c r="G15" i="2"/>
  <c r="F15" i="2"/>
  <c r="E15" i="2"/>
  <c r="O14" i="2"/>
  <c r="N14" i="2"/>
  <c r="M14" i="2"/>
  <c r="G14" i="2"/>
  <c r="F14" i="2"/>
  <c r="E14" i="2"/>
  <c r="R11" i="2"/>
  <c r="Q11" i="2"/>
  <c r="P11" i="2"/>
  <c r="P10" i="2" s="1"/>
  <c r="O11" i="2"/>
  <c r="N11" i="2"/>
  <c r="N10" i="2" s="1"/>
  <c r="M11" i="2"/>
  <c r="M10" i="2" s="1"/>
  <c r="M6" i="2" s="1"/>
  <c r="L11" i="2"/>
  <c r="L10" i="2" s="1"/>
  <c r="K11" i="2"/>
  <c r="J11" i="2"/>
  <c r="I11" i="2"/>
  <c r="H11" i="2"/>
  <c r="H10" i="2" s="1"/>
  <c r="G11" i="2"/>
  <c r="F11" i="2"/>
  <c r="F10" i="2" s="1"/>
  <c r="E11" i="2"/>
  <c r="E10" i="2" s="1"/>
  <c r="E6" i="2" s="1"/>
  <c r="R10" i="2"/>
  <c r="Q10" i="2"/>
  <c r="O10" i="2"/>
  <c r="K10" i="2"/>
  <c r="K6" i="2" s="1"/>
  <c r="J10" i="2"/>
  <c r="I10" i="2"/>
  <c r="I6" i="2" s="1"/>
  <c r="G10" i="2"/>
  <c r="G6" i="2" s="1"/>
  <c r="R8" i="2"/>
  <c r="R7" i="2" s="1"/>
  <c r="Q8" i="2"/>
  <c r="Q7" i="2" s="1"/>
  <c r="P8" i="2"/>
  <c r="P7" i="2" s="1"/>
  <c r="O8" i="2"/>
  <c r="N8" i="2"/>
  <c r="M8" i="2"/>
  <c r="L8" i="2"/>
  <c r="L7" i="2" s="1"/>
  <c r="L6" i="2" s="1"/>
  <c r="K8" i="2"/>
  <c r="J8" i="2"/>
  <c r="J7" i="2" s="1"/>
  <c r="I8" i="2"/>
  <c r="H8" i="2"/>
  <c r="H7" i="2" s="1"/>
  <c r="G8" i="2"/>
  <c r="F8" i="2"/>
  <c r="E8" i="2"/>
  <c r="O7" i="2"/>
  <c r="O6" i="2" s="1"/>
  <c r="N7" i="2"/>
  <c r="N6" i="2" s="1"/>
  <c r="M7" i="2"/>
  <c r="K7" i="2"/>
  <c r="G7" i="2"/>
  <c r="F7" i="2"/>
  <c r="E7" i="2"/>
  <c r="R85" i="1"/>
  <c r="Q85" i="1"/>
  <c r="Q84" i="1" s="1"/>
  <c r="P85" i="1"/>
  <c r="P84" i="1" s="1"/>
  <c r="O85" i="1"/>
  <c r="O84" i="1" s="1"/>
  <c r="N85" i="1"/>
  <c r="N84" i="1" s="1"/>
  <c r="M85" i="1"/>
  <c r="L85" i="1"/>
  <c r="L84" i="1" s="1"/>
  <c r="K85" i="1"/>
  <c r="J85" i="1"/>
  <c r="I85" i="1"/>
  <c r="I84" i="1" s="1"/>
  <c r="H85" i="1"/>
  <c r="H84" i="1" s="1"/>
  <c r="G85" i="1"/>
  <c r="G84" i="1" s="1"/>
  <c r="F85" i="1"/>
  <c r="F84" i="1" s="1"/>
  <c r="E85" i="1"/>
  <c r="R84" i="1"/>
  <c r="M84" i="1"/>
  <c r="K84" i="1"/>
  <c r="J84" i="1"/>
  <c r="E84" i="1"/>
  <c r="I81" i="1"/>
  <c r="U81" i="1" s="1"/>
  <c r="R80" i="1"/>
  <c r="R79" i="1" s="1"/>
  <c r="Q80" i="1"/>
  <c r="Q79" i="1" s="1"/>
  <c r="P80" i="1"/>
  <c r="P79" i="1" s="1"/>
  <c r="O80" i="1"/>
  <c r="N80" i="1"/>
  <c r="N79" i="1" s="1"/>
  <c r="M80" i="1"/>
  <c r="L80" i="1"/>
  <c r="L79" i="1" s="1"/>
  <c r="K80" i="1"/>
  <c r="K79" i="1" s="1"/>
  <c r="K78" i="1" s="1"/>
  <c r="J80" i="1"/>
  <c r="J79" i="1" s="1"/>
  <c r="I80" i="1"/>
  <c r="I79" i="1" s="1"/>
  <c r="H80" i="1"/>
  <c r="G80" i="1"/>
  <c r="F80" i="1"/>
  <c r="E80" i="1"/>
  <c r="O79" i="1"/>
  <c r="M79" i="1"/>
  <c r="M78" i="1" s="1"/>
  <c r="H79" i="1"/>
  <c r="G79" i="1"/>
  <c r="F79" i="1"/>
  <c r="R73" i="1"/>
  <c r="Q73" i="1"/>
  <c r="P73" i="1"/>
  <c r="O73" i="1"/>
  <c r="N73" i="1"/>
  <c r="M73" i="1"/>
  <c r="L73" i="1"/>
  <c r="K73" i="1"/>
  <c r="J73" i="1"/>
  <c r="I73" i="1"/>
  <c r="H73" i="1"/>
  <c r="G73" i="1"/>
  <c r="F73" i="1"/>
  <c r="E73" i="1"/>
  <c r="S73" i="1" s="1"/>
  <c r="R71" i="1"/>
  <c r="Q71" i="1"/>
  <c r="P71" i="1"/>
  <c r="O71" i="1"/>
  <c r="N71" i="1"/>
  <c r="M71" i="1"/>
  <c r="L71" i="1"/>
  <c r="K71" i="1"/>
  <c r="T71" i="1" s="1"/>
  <c r="J71" i="1"/>
  <c r="I71" i="1"/>
  <c r="H71" i="1"/>
  <c r="G71" i="1"/>
  <c r="F71" i="1"/>
  <c r="E71" i="1"/>
  <c r="R68" i="1"/>
  <c r="Q68" i="1"/>
  <c r="P68" i="1"/>
  <c r="P67" i="1" s="1"/>
  <c r="P66" i="1" s="1"/>
  <c r="O68" i="1"/>
  <c r="N68" i="1"/>
  <c r="M68" i="1"/>
  <c r="L68" i="1"/>
  <c r="K68" i="1"/>
  <c r="J68" i="1"/>
  <c r="I68" i="1"/>
  <c r="H68" i="1"/>
  <c r="H67" i="1" s="1"/>
  <c r="H66" i="1" s="1"/>
  <c r="G68" i="1"/>
  <c r="F68" i="1"/>
  <c r="F67" i="1" s="1"/>
  <c r="F66" i="1" s="1"/>
  <c r="E68" i="1"/>
  <c r="S68" i="1" s="1"/>
  <c r="R60" i="1"/>
  <c r="R59" i="1" s="1"/>
  <c r="R58" i="1" s="1"/>
  <c r="Q60" i="1"/>
  <c r="Q59" i="1" s="1"/>
  <c r="Q58" i="1" s="1"/>
  <c r="P60" i="1"/>
  <c r="P59" i="1" s="1"/>
  <c r="P58" i="1" s="1"/>
  <c r="O60" i="1"/>
  <c r="O59" i="1" s="1"/>
  <c r="O58" i="1" s="1"/>
  <c r="N60" i="1"/>
  <c r="M60" i="1"/>
  <c r="M59" i="1" s="1"/>
  <c r="M58" i="1" s="1"/>
  <c r="L60" i="1"/>
  <c r="L59" i="1" s="1"/>
  <c r="L58" i="1" s="1"/>
  <c r="K60" i="1"/>
  <c r="K59" i="1" s="1"/>
  <c r="K58" i="1" s="1"/>
  <c r="J60" i="1"/>
  <c r="J59" i="1" s="1"/>
  <c r="J58" i="1" s="1"/>
  <c r="I60" i="1"/>
  <c r="I59" i="1" s="1"/>
  <c r="I58" i="1" s="1"/>
  <c r="H60" i="1"/>
  <c r="S60" i="1" s="1"/>
  <c r="N59" i="1"/>
  <c r="G59" i="1"/>
  <c r="G58" i="1" s="1"/>
  <c r="F59" i="1"/>
  <c r="F58" i="1" s="1"/>
  <c r="E59" i="1"/>
  <c r="E58" i="1" s="1"/>
  <c r="N58" i="1"/>
  <c r="R56" i="1"/>
  <c r="Q56" i="1"/>
  <c r="Q55" i="1" s="1"/>
  <c r="P56" i="1"/>
  <c r="P55" i="1" s="1"/>
  <c r="O56" i="1"/>
  <c r="O55" i="1" s="1"/>
  <c r="O54" i="1" s="1"/>
  <c r="N56" i="1"/>
  <c r="N55" i="1" s="1"/>
  <c r="M56" i="1"/>
  <c r="L56" i="1"/>
  <c r="L55" i="1" s="1"/>
  <c r="K56" i="1"/>
  <c r="K55" i="1" s="1"/>
  <c r="J56" i="1"/>
  <c r="I56" i="1"/>
  <c r="I55" i="1" s="1"/>
  <c r="H56" i="1"/>
  <c r="H55" i="1" s="1"/>
  <c r="G56" i="1"/>
  <c r="G55" i="1" s="1"/>
  <c r="G54" i="1" s="1"/>
  <c r="F56" i="1"/>
  <c r="E56" i="1"/>
  <c r="U56" i="1" s="1"/>
  <c r="R55" i="1"/>
  <c r="M55" i="1"/>
  <c r="J55" i="1"/>
  <c r="R49" i="1"/>
  <c r="R48" i="1" s="1"/>
  <c r="Q49" i="1"/>
  <c r="Q48" i="1" s="1"/>
  <c r="P49" i="1"/>
  <c r="O49" i="1"/>
  <c r="O48" i="1" s="1"/>
  <c r="N49" i="1"/>
  <c r="N48" i="1" s="1"/>
  <c r="M49" i="1"/>
  <c r="M48" i="1" s="1"/>
  <c r="L49" i="1"/>
  <c r="L48" i="1" s="1"/>
  <c r="K49" i="1"/>
  <c r="K48" i="1" s="1"/>
  <c r="J49" i="1"/>
  <c r="J48" i="1" s="1"/>
  <c r="I49" i="1"/>
  <c r="I48" i="1" s="1"/>
  <c r="H49" i="1"/>
  <c r="G49" i="1"/>
  <c r="G48" i="1" s="1"/>
  <c r="F49" i="1"/>
  <c r="F48" i="1" s="1"/>
  <c r="E49" i="1"/>
  <c r="E48" i="1" s="1"/>
  <c r="P48" i="1"/>
  <c r="H48" i="1"/>
  <c r="H43" i="1" s="1"/>
  <c r="R45" i="1"/>
  <c r="R44" i="1" s="1"/>
  <c r="R43" i="1" s="1"/>
  <c r="Q45" i="1"/>
  <c r="Q44" i="1" s="1"/>
  <c r="P45" i="1"/>
  <c r="O45" i="1"/>
  <c r="O44" i="1" s="1"/>
  <c r="N45" i="1"/>
  <c r="N44" i="1" s="1"/>
  <c r="M45" i="1"/>
  <c r="L45" i="1"/>
  <c r="K45" i="1"/>
  <c r="K44" i="1" s="1"/>
  <c r="J45" i="1"/>
  <c r="J44" i="1" s="1"/>
  <c r="J43" i="1" s="1"/>
  <c r="I45" i="1"/>
  <c r="I44" i="1" s="1"/>
  <c r="H45" i="1"/>
  <c r="G45" i="1"/>
  <c r="G44" i="1" s="1"/>
  <c r="F45" i="1"/>
  <c r="F44" i="1" s="1"/>
  <c r="E45" i="1"/>
  <c r="P44" i="1"/>
  <c r="P43" i="1" s="1"/>
  <c r="M44" i="1"/>
  <c r="L44" i="1"/>
  <c r="H44" i="1"/>
  <c r="E44" i="1"/>
  <c r="R39" i="1"/>
  <c r="R36" i="1" s="1"/>
  <c r="Q39" i="1"/>
  <c r="Q36" i="1" s="1"/>
  <c r="P39" i="1"/>
  <c r="P36" i="1" s="1"/>
  <c r="O39" i="1"/>
  <c r="N39" i="1"/>
  <c r="N36" i="1" s="1"/>
  <c r="M39" i="1"/>
  <c r="M36" i="1" s="1"/>
  <c r="L39" i="1"/>
  <c r="K39" i="1"/>
  <c r="J39" i="1"/>
  <c r="J36" i="1" s="1"/>
  <c r="I39" i="1"/>
  <c r="I36" i="1" s="1"/>
  <c r="H39" i="1"/>
  <c r="H36" i="1" s="1"/>
  <c r="O36" i="1"/>
  <c r="L36" i="1"/>
  <c r="G36" i="1"/>
  <c r="F36" i="1"/>
  <c r="E36" i="1"/>
  <c r="R33" i="1"/>
  <c r="Q33" i="1"/>
  <c r="P33" i="1"/>
  <c r="O33" i="1"/>
  <c r="N33" i="1"/>
  <c r="M33" i="1"/>
  <c r="L33" i="1"/>
  <c r="K33" i="1"/>
  <c r="J33" i="1"/>
  <c r="I33" i="1"/>
  <c r="H33" i="1"/>
  <c r="G33" i="1"/>
  <c r="F33" i="1"/>
  <c r="E33" i="1"/>
  <c r="R30" i="1"/>
  <c r="Q30" i="1"/>
  <c r="P30" i="1"/>
  <c r="O30" i="1"/>
  <c r="N30" i="1"/>
  <c r="M30" i="1"/>
  <c r="L30" i="1"/>
  <c r="K30" i="1"/>
  <c r="J30" i="1"/>
  <c r="I30" i="1"/>
  <c r="H30" i="1"/>
  <c r="G30" i="1"/>
  <c r="F30" i="1"/>
  <c r="E30" i="1"/>
  <c r="R27" i="1"/>
  <c r="R26" i="1" s="1"/>
  <c r="Q27" i="1"/>
  <c r="Q26" i="1" s="1"/>
  <c r="O27" i="1"/>
  <c r="O26" i="1" s="1"/>
  <c r="N27" i="1"/>
  <c r="N26" i="1" s="1"/>
  <c r="K27" i="1"/>
  <c r="J27" i="1"/>
  <c r="J26" i="1" s="1"/>
  <c r="P26" i="1"/>
  <c r="M26" i="1"/>
  <c r="L26" i="1"/>
  <c r="L23" i="1" s="1"/>
  <c r="L22" i="1" s="1"/>
  <c r="K26" i="1"/>
  <c r="I26" i="1"/>
  <c r="H26" i="1"/>
  <c r="G26" i="1"/>
  <c r="U26" i="1" s="1"/>
  <c r="F26" i="1"/>
  <c r="E26" i="1"/>
  <c r="R25" i="1"/>
  <c r="R24" i="1" s="1"/>
  <c r="P25" i="1"/>
  <c r="P24" i="1" s="1"/>
  <c r="G25" i="1"/>
  <c r="U25" i="1" s="1"/>
  <c r="Q24" i="1"/>
  <c r="O24" i="1"/>
  <c r="N24" i="1"/>
  <c r="M24" i="1"/>
  <c r="L24" i="1"/>
  <c r="K24" i="1"/>
  <c r="J24" i="1"/>
  <c r="I24" i="1"/>
  <c r="H24" i="1"/>
  <c r="F24" i="1"/>
  <c r="E24" i="1"/>
  <c r="R15" i="1"/>
  <c r="Q15" i="1"/>
  <c r="P15" i="1"/>
  <c r="O15" i="1"/>
  <c r="N15" i="1"/>
  <c r="N11" i="1" s="1"/>
  <c r="M15" i="1"/>
  <c r="L15" i="1"/>
  <c r="K15" i="1"/>
  <c r="J15" i="1"/>
  <c r="J11" i="1" s="1"/>
  <c r="I15" i="1"/>
  <c r="H15" i="1"/>
  <c r="G15" i="1"/>
  <c r="F15" i="1"/>
  <c r="F11" i="1" s="1"/>
  <c r="E15" i="1"/>
  <c r="R12" i="1"/>
  <c r="R11" i="1" s="1"/>
  <c r="Q12" i="1"/>
  <c r="Q11" i="1" s="1"/>
  <c r="P12" i="1"/>
  <c r="O12" i="1"/>
  <c r="N12" i="1"/>
  <c r="M12" i="1"/>
  <c r="L12" i="1"/>
  <c r="K12" i="1"/>
  <c r="J12" i="1"/>
  <c r="I12" i="1"/>
  <c r="H12" i="1"/>
  <c r="G12" i="1"/>
  <c r="F12" i="1"/>
  <c r="E12" i="1"/>
  <c r="R8" i="1"/>
  <c r="R7" i="1" s="1"/>
  <c r="Q8" i="1"/>
  <c r="Q7" i="1" s="1"/>
  <c r="P8" i="1"/>
  <c r="P7" i="1" s="1"/>
  <c r="O8" i="1"/>
  <c r="O7" i="1" s="1"/>
  <c r="N8" i="1"/>
  <c r="M8" i="1"/>
  <c r="L8" i="1"/>
  <c r="L7" i="1" s="1"/>
  <c r="K8" i="1"/>
  <c r="K7" i="1" s="1"/>
  <c r="J8" i="1"/>
  <c r="J7" i="1" s="1"/>
  <c r="I8" i="1"/>
  <c r="I7" i="1" s="1"/>
  <c r="H8" i="1"/>
  <c r="H7" i="1" s="1"/>
  <c r="G8" i="1"/>
  <c r="G7" i="1" s="1"/>
  <c r="F8" i="1"/>
  <c r="F7" i="1" s="1"/>
  <c r="E8" i="1"/>
  <c r="N7" i="1"/>
  <c r="M7" i="1"/>
  <c r="E7" i="1"/>
  <c r="R5" i="1"/>
  <c r="R4" i="1" s="1"/>
  <c r="Q5" i="1"/>
  <c r="Q4" i="1" s="1"/>
  <c r="P5" i="1"/>
  <c r="P4" i="1" s="1"/>
  <c r="O5" i="1"/>
  <c r="N5" i="1"/>
  <c r="M5" i="1"/>
  <c r="M4" i="1" s="1"/>
  <c r="L5" i="1"/>
  <c r="L4" i="1" s="1"/>
  <c r="K5" i="1"/>
  <c r="J5" i="1"/>
  <c r="J4" i="1" s="1"/>
  <c r="I5" i="1"/>
  <c r="I4" i="1" s="1"/>
  <c r="H5" i="1"/>
  <c r="H4" i="1" s="1"/>
  <c r="G5" i="1"/>
  <c r="F5" i="1"/>
  <c r="F4" i="1" s="1"/>
  <c r="E5" i="1"/>
  <c r="E4" i="1" s="1"/>
  <c r="O4" i="1"/>
  <c r="N4" i="1"/>
  <c r="K4" i="1"/>
  <c r="G4" i="1"/>
  <c r="R78" i="1" l="1"/>
  <c r="T27" i="1"/>
  <c r="S33" i="1"/>
  <c r="L54" i="1"/>
  <c r="T85" i="1"/>
  <c r="J3" i="1"/>
  <c r="R3" i="1"/>
  <c r="F23" i="1"/>
  <c r="F22" i="1" s="1"/>
  <c r="T33" i="1"/>
  <c r="S36" i="1"/>
  <c r="N3" i="1"/>
  <c r="K11" i="1"/>
  <c r="T15" i="1"/>
  <c r="T45" i="1"/>
  <c r="S56" i="1"/>
  <c r="N54" i="1"/>
  <c r="U58" i="1"/>
  <c r="E55" i="1"/>
  <c r="H59" i="1"/>
  <c r="H58" i="1" s="1"/>
  <c r="M67" i="1"/>
  <c r="M66" i="1" s="1"/>
  <c r="U71" i="1"/>
  <c r="L78" i="1"/>
  <c r="S84" i="1"/>
  <c r="H78" i="1"/>
  <c r="L11" i="1"/>
  <c r="T39" i="1"/>
  <c r="S44" i="1"/>
  <c r="G43" i="1"/>
  <c r="O43" i="1"/>
  <c r="F55" i="1"/>
  <c r="F54" i="1" s="1"/>
  <c r="H54" i="1"/>
  <c r="N67" i="1"/>
  <c r="N66" i="1" s="1"/>
  <c r="U80" i="1"/>
  <c r="J78" i="1"/>
  <c r="S8" i="1"/>
  <c r="S12" i="1"/>
  <c r="T30" i="1"/>
  <c r="U33" i="1"/>
  <c r="K36" i="1"/>
  <c r="T36" i="1" s="1"/>
  <c r="E43" i="1"/>
  <c r="F78" i="1"/>
  <c r="U36" i="1"/>
  <c r="U5" i="1"/>
  <c r="S7" i="1"/>
  <c r="U12" i="1"/>
  <c r="I11" i="1"/>
  <c r="I3" i="1" s="1"/>
  <c r="Q43" i="1"/>
  <c r="S71" i="1"/>
  <c r="S58" i="1"/>
  <c r="T58" i="1"/>
  <c r="T7" i="1"/>
  <c r="F3" i="1"/>
  <c r="T4" i="1"/>
  <c r="S4" i="1"/>
  <c r="N78" i="1"/>
  <c r="T26" i="1"/>
  <c r="U7" i="1"/>
  <c r="N23" i="1"/>
  <c r="N22" i="1" s="1"/>
  <c r="T80" i="1"/>
  <c r="U85" i="1"/>
  <c r="E11" i="1"/>
  <c r="M11" i="1"/>
  <c r="M3" i="1" s="1"/>
  <c r="G11" i="1"/>
  <c r="O11" i="1"/>
  <c r="G24" i="1"/>
  <c r="U24" i="1" s="1"/>
  <c r="K43" i="1"/>
  <c r="E54" i="1"/>
  <c r="E79" i="1"/>
  <c r="U39" i="1"/>
  <c r="U44" i="1"/>
  <c r="T59" i="1"/>
  <c r="S80" i="1"/>
  <c r="I78" i="1"/>
  <c r="Q78" i="1"/>
  <c r="U15" i="1"/>
  <c r="S5" i="1"/>
  <c r="S24" i="1"/>
  <c r="S45" i="1"/>
  <c r="U59" i="1"/>
  <c r="K3" i="1"/>
  <c r="Q3" i="1"/>
  <c r="J23" i="1"/>
  <c r="J22" i="1" s="1"/>
  <c r="O23" i="1"/>
  <c r="O22" i="1" s="1"/>
  <c r="M23" i="1"/>
  <c r="M22" i="1" s="1"/>
  <c r="I43" i="1"/>
  <c r="G67" i="1"/>
  <c r="G66" i="1" s="1"/>
  <c r="O67" i="1"/>
  <c r="O66" i="1" s="1"/>
  <c r="I67" i="1"/>
  <c r="I66" i="1" s="1"/>
  <c r="Q67" i="1"/>
  <c r="Q66" i="1" s="1"/>
  <c r="O78" i="1"/>
  <c r="U4" i="1"/>
  <c r="S15" i="1"/>
  <c r="T12" i="1"/>
  <c r="S26" i="1"/>
  <c r="U49" i="1"/>
  <c r="T44" i="1"/>
  <c r="S59" i="1"/>
  <c r="T56" i="1"/>
  <c r="S85" i="1"/>
  <c r="L43" i="1"/>
  <c r="P11" i="1"/>
  <c r="P3" i="1" s="1"/>
  <c r="E67" i="1"/>
  <c r="S49" i="1"/>
  <c r="U55" i="1"/>
  <c r="U68" i="1"/>
  <c r="R23" i="1"/>
  <c r="R22" i="1" s="1"/>
  <c r="H23" i="1"/>
  <c r="H22" i="1" s="1"/>
  <c r="R67" i="1"/>
  <c r="R66" i="1" s="1"/>
  <c r="U27" i="1"/>
  <c r="U60" i="1"/>
  <c r="T68" i="1"/>
  <c r="L3" i="1"/>
  <c r="I23" i="1"/>
  <c r="I22" i="1" s="1"/>
  <c r="M54" i="1"/>
  <c r="K67" i="1"/>
  <c r="K66" i="1" s="1"/>
  <c r="T8" i="1"/>
  <c r="S30" i="1"/>
  <c r="T48" i="1"/>
  <c r="U45" i="1"/>
  <c r="T60" i="1"/>
  <c r="T73" i="1"/>
  <c r="G78" i="1"/>
  <c r="S39" i="1"/>
  <c r="T49" i="1"/>
  <c r="U84" i="1"/>
  <c r="H11" i="1"/>
  <c r="H3" i="1" s="1"/>
  <c r="U30" i="1"/>
  <c r="T84" i="1"/>
  <c r="J67" i="1"/>
  <c r="J66" i="1" s="1"/>
  <c r="U8" i="1"/>
  <c r="S25" i="1"/>
  <c r="U48" i="1"/>
  <c r="U73" i="1"/>
  <c r="E23" i="1"/>
  <c r="F43" i="1"/>
  <c r="S43" i="1" s="1"/>
  <c r="N43" i="1"/>
  <c r="T43" i="1" s="1"/>
  <c r="K54" i="1"/>
  <c r="L67" i="1"/>
  <c r="L66" i="1" s="1"/>
  <c r="P78" i="1"/>
  <c r="T5" i="1"/>
  <c r="S27" i="1"/>
  <c r="T24" i="1"/>
  <c r="S48" i="1"/>
  <c r="J6" i="2"/>
  <c r="R6" i="2"/>
  <c r="P81" i="2"/>
  <c r="F6" i="2"/>
  <c r="E57" i="2"/>
  <c r="M57" i="2"/>
  <c r="E81" i="2"/>
  <c r="M81" i="2"/>
  <c r="G46" i="2"/>
  <c r="O46" i="2"/>
  <c r="H6" i="2"/>
  <c r="P6" i="2"/>
  <c r="K102" i="2"/>
  <c r="N100" i="2"/>
  <c r="Q6" i="2"/>
  <c r="H81" i="2"/>
  <c r="N108" i="2"/>
  <c r="O108" i="2"/>
  <c r="R115" i="2"/>
  <c r="R117" i="2" s="1"/>
  <c r="L100" i="2"/>
  <c r="K115" i="2"/>
  <c r="R54" i="1"/>
  <c r="O3" i="1"/>
  <c r="M43" i="1"/>
  <c r="J54" i="1"/>
  <c r="P54" i="1"/>
  <c r="P23" i="1"/>
  <c r="P22" i="1" s="1"/>
  <c r="I54" i="1"/>
  <c r="Q54" i="1"/>
  <c r="Q23" i="1"/>
  <c r="Q22" i="1" s="1"/>
  <c r="U43" i="1" l="1"/>
  <c r="T55" i="1"/>
  <c r="K23" i="1"/>
  <c r="K22" i="1" s="1"/>
  <c r="S55" i="1"/>
  <c r="E66" i="1"/>
  <c r="U67" i="1"/>
  <c r="S67" i="1"/>
  <c r="T67" i="1"/>
  <c r="S79" i="1"/>
  <c r="T79" i="1"/>
  <c r="U79" i="1"/>
  <c r="E78" i="1"/>
  <c r="S11" i="1"/>
  <c r="T11" i="1"/>
  <c r="U54" i="1"/>
  <c r="T54" i="1"/>
  <c r="S54" i="1"/>
  <c r="E22" i="1"/>
  <c r="S23" i="1"/>
  <c r="T23" i="1"/>
  <c r="E3" i="1"/>
  <c r="G23" i="1"/>
  <c r="G22" i="1" s="1"/>
  <c r="U11" i="1"/>
  <c r="G3" i="1"/>
  <c r="U3" i="1" s="1"/>
  <c r="Q100" i="2"/>
  <c r="Q102" i="2" s="1"/>
  <c r="N102" i="2"/>
  <c r="K117" i="2"/>
  <c r="N115" i="2"/>
  <c r="O100" i="2"/>
  <c r="L102" i="2"/>
  <c r="O110" i="2"/>
  <c r="R108" i="2"/>
  <c r="R110" i="2" s="1"/>
  <c r="Q108" i="2"/>
  <c r="Q110" i="2" s="1"/>
  <c r="N110" i="2"/>
  <c r="S78" i="1" l="1"/>
  <c r="T78" i="1"/>
  <c r="U78" i="1"/>
  <c r="U22" i="1"/>
  <c r="S22" i="1"/>
  <c r="T22" i="1"/>
  <c r="S3" i="1"/>
  <c r="T3" i="1"/>
  <c r="U23" i="1"/>
  <c r="T66" i="1"/>
  <c r="S66" i="1"/>
  <c r="U66" i="1"/>
  <c r="R100" i="2"/>
  <c r="R102" i="2" s="1"/>
  <c r="O102" i="2"/>
  <c r="N117" i="2"/>
  <c r="Q115" i="2"/>
  <c r="Q11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tc={02370949-85DC-4BB8-811C-41BDF52BADCE}</author>
    <author>tc={624DFA6F-FAD9-4DD6-8127-FDCAE653FAB2}</author>
    <author>tc={FD9FE495-FF19-4C8E-9BC3-FAFC289CDE61}</author>
    <author>tc={46555819-C637-462E-9B85-9DA36E77E6AE}</author>
    <author>tc={2916DE74-F05F-430A-B380-EDEAC1E4E796}</author>
    <author>tc={18B2B095-B952-4898-8721-DA29DD254B8C}</author>
    <author>tc={79133BCE-0978-4998-B541-EB38788BA02C}</author>
    <author>tc={288F03FF-7381-446F-B9C0-E3A098D08049}</author>
    <author>tc={1CB438B7-6C79-4387-89EB-04980408821D}</author>
    <author>tc={95F20EB4-721C-431D-A856-E32C0EBC5964}</author>
    <author>tc={BC360712-BFD0-468B-8D22-7D709AFEC2F2}</author>
    <author>tc={EF05F826-79DB-4BA8-809A-74E4368AB3E4}</author>
    <author>tc={7F89C3C3-30B5-4D20-A17D-9A14A9AAEB57}</author>
    <author>tc={82321A90-3CBA-4F7A-94EA-939CCA311ADB}</author>
    <author>tc={289AE393-3D68-46A7-AD44-73B4DB887D03}</author>
    <author>tc={88B22673-A3AB-4657-BA2D-2D2FD339DAE9}</author>
    <author>tc={56F6110A-AD1A-43B3-BF4E-7655BA6B84D0}</author>
    <author>tc={DAD37C7C-FDA7-49AF-8814-CA505BF49118}</author>
    <author>tc={AADBE909-0F38-494A-BAD5-07BAB333FDEA}</author>
    <author>tc={2DBE47E6-93A8-4580-BA8A-5E4D14DA4297}</author>
    <author>tc={34508EB4-533B-4AAD-A559-F63A2C787623}</author>
    <author>tc={B60B91D4-D1F4-427D-AF82-ACE58A2C51A2}</author>
    <author>tc={556BB6CD-7EF9-4D92-9D70-63654016335C}</author>
    <author>tc={AAE6FA31-1F0F-4978-9684-B80B0F849DC6}</author>
    <author>tc={76FB6069-A955-493B-B5C5-0822EF27F07E}</author>
    <author>tc={72E6FC4A-20D4-4F3E-89D2-89BF2E9C9DD6}</author>
    <author>tc={DAA20875-1224-41CF-82B7-DA30F29E9B68}</author>
    <author>tc={2E1C9D99-E65E-4C30-9991-74897529CAE0}</author>
    <author>tc={33FB5883-2843-4E04-9F6A-938C8A2D9978}</author>
    <author>tc={3F705A6D-94AB-4102-ABE6-4CE76BC14CCD}</author>
    <author>tc={C530FBC3-ACCA-457A-9DCF-240051B2C0E3}</author>
    <author>tc={08DFA18E-B3A9-4AD0-BFFA-AA982DEA85F9}</author>
    <author>tc={26ACE8D0-25D5-40EA-AFAB-A529FDB48EEB}</author>
  </authors>
  <commentList>
    <comment ref="R25" authorId="0" shapeId="0" xr:uid="{02370949-85DC-4BB8-811C-41BDF52BADCE}">
      <text>
        <t>[Threaded comment]
Your version of Excel allows you to read this threaded comment; however, any edits to it will get removed if the file is opened in a newer version of Excel. Learn more: https://go.microsoft.com/fwlink/?linkid=870924
Comment:
    3 GEN</t>
      </text>
    </comment>
    <comment ref="K27" authorId="1" shapeId="0" xr:uid="{624DFA6F-FAD9-4DD6-8127-FDCAE653FAB2}">
      <text>
        <t xml:space="preserve">[Threaded comment]
Your version of Excel allows you to read this threaded comment; however, any edits to it will get removed if the file is opened in a newer version of Excel. Learn more: https://go.microsoft.com/fwlink/?linkid=870924
Comment:
    1 NIMD
</t>
      </text>
    </comment>
    <comment ref="L27" authorId="2" shapeId="0" xr:uid="{FD9FE495-FF19-4C8E-9BC3-FAFC289CDE61}">
      <text>
        <t xml:space="preserve">[Threaded comment]
Your version of Excel allows you to read this threaded comment; however, any edits to it will get removed if the file is opened in a newer version of Excel. Learn more: https://go.microsoft.com/fwlink/?linkid=870924
Comment:
    15 NIMD
</t>
      </text>
    </comment>
    <comment ref="N27" authorId="3" shapeId="0" xr:uid="{46555819-C637-462E-9B85-9DA36E77E6AE}">
      <text>
        <t>[Threaded comment]
Your version of Excel allows you to read this threaded comment; however, any edits to it will get removed if the file is opened in a newer version of Excel. Learn more: https://go.microsoft.com/fwlink/?linkid=870924
Comment:
    1 GEN, 2 NIMD</t>
      </text>
    </comment>
    <comment ref="O27" authorId="4" shapeId="0" xr:uid="{2916DE74-F05F-430A-B380-EDEAC1E4E796}">
      <text>
        <t xml:space="preserve">[Threaded comment]
Your version of Excel allows you to read this threaded comment; however, any edits to it will get removed if the file is opened in a newer version of Excel. Learn more: https://go.microsoft.com/fwlink/?linkid=870924
Comment:
    1 GEN, 21 NIMD
Reply:
    NIMD: 21  (2024 result only)  </t>
      </text>
    </comment>
    <comment ref="Q27" authorId="5" shapeId="0" xr:uid="{18B2B095-B952-4898-8721-DA29DD254B8C}">
      <text>
        <t>[Threaded comment]
Your version of Excel allows you to read this threaded comment; however, any edits to it will get removed if the file is opened in a newer version of Excel. Learn more: https://go.microsoft.com/fwlink/?linkid=870924
Comment:
    1 GEN, 2 NIMD</t>
      </text>
    </comment>
    <comment ref="R27" authorId="6" shapeId="0" xr:uid="{79133BCE-0978-4998-B541-EB38788BA02C}">
      <text>
        <t>[Threaded comment]
Your version of Excel allows you to read this threaded comment; however, any edits to it will get removed if the file is opened in a newer version of Excel. Learn more: https://go.microsoft.com/fwlink/?linkid=870924
Comment:
    15 NIMD, 1 GEN
Reply:
    NIMD: 15 for 2025 result only</t>
      </text>
    </comment>
    <comment ref="F39" authorId="7" shapeId="0" xr:uid="{288F03FF-7381-446F-B9C0-E3A098D08049}">
      <text>
        <t>[Threaded comment]
Your version of Excel allows you to read this threaded comment; however, any edits to it will get removed if the file is opened in a newer version of Excel. Learn more: https://go.microsoft.com/fwlink/?linkid=870924
Comment:
    1 GEN</t>
      </text>
    </comment>
    <comment ref="H39" authorId="8" shapeId="0" xr:uid="{1CB438B7-6C79-4387-89EB-04980408821D}">
      <text>
        <t>[Threaded comment]
Your version of Excel allows you to read this threaded comment; however, any edits to it will get removed if the file is opened in a newer version of Excel. Learn more: https://go.microsoft.com/fwlink/?linkid=870924
Comment:
    1 NIMD, 1 GEN</t>
      </text>
    </comment>
    <comment ref="I39" authorId="9" shapeId="0" xr:uid="{95F20EB4-721C-431D-A856-E32C0EBC5964}">
      <text>
        <t>[Threaded comment]
Your version of Excel allows you to read this threaded comment; however, any edits to it will get removed if the file is opened in a newer version of Excel. Learn more: https://go.microsoft.com/fwlink/?linkid=870924
Comment:
    1 NIMD, 1 GEN</t>
      </text>
    </comment>
    <comment ref="K39" authorId="10" shapeId="0" xr:uid="{BC360712-BFD0-468B-8D22-7D709AFEC2F2}">
      <text>
        <t>[Threaded comment]
Your version of Excel allows you to read this threaded comment; however, any edits to it will get removed if the file is opened in a newer version of Excel. Learn more: https://go.microsoft.com/fwlink/?linkid=870924
Comment:
    3 GEN, 6 NIMD</t>
      </text>
    </comment>
    <comment ref="L39" authorId="11" shapeId="0" xr:uid="{EF05F826-79DB-4BA8-809A-74E4368AB3E4}">
      <text>
        <t>[Threaded comment]
Your version of Excel allows you to read this threaded comment; however, any edits to it will get removed if the file is opened in a newer version of Excel. Learn more: https://go.microsoft.com/fwlink/?linkid=870924
Comment:
    3 GEN, 9 NIMD
Reply:
    9 is for 2023 result only (NIMD)</t>
      </text>
    </comment>
    <comment ref="N39" authorId="12" shapeId="0" xr:uid="{7F89C3C3-30B5-4D20-A17D-9A14A9AAEB57}">
      <text>
        <t>[Threaded comment]
Your version of Excel allows you to read this threaded comment; however, any edits to it will get removed if the file is opened in a newer version of Excel. Learn more: https://go.microsoft.com/fwlink/?linkid=870924
Comment:
    2 Gen, 12 NIMD</t>
      </text>
    </comment>
    <comment ref="O39" authorId="13" shapeId="0" xr:uid="{82321A90-3CBA-4F7A-94EA-939CCA311ADB}">
      <text>
        <t>[Threaded comment]
Your version of Excel allows you to read this threaded comment; however, any edits to it will get removed if the file is opened in a newer version of Excel. Learn more: https://go.microsoft.com/fwlink/?linkid=870924
Comment:
    2 GEN, 22 NIMD
Reply:
    22 meetings for 2024 only (NIMD)</t>
      </text>
    </comment>
    <comment ref="Q39" authorId="14" shapeId="0" xr:uid="{289AE393-3D68-46A7-AD44-73B4DB887D03}">
      <text>
        <t xml:space="preserve">[Threaded comment]
Your version of Excel allows you to read this threaded comment; however, any edits to it will get removed if the file is opened in a newer version of Excel. Learn more: https://go.microsoft.com/fwlink/?linkid=870924
Comment:
    3 GEN, 6 NIMD </t>
      </text>
    </comment>
    <comment ref="R39" authorId="15" shapeId="0" xr:uid="{88B22673-A3AB-4657-BA2D-2D2FD339DAE9}">
      <text>
        <t>[Threaded comment]
Your version of Excel allows you to read this threaded comment; however, any edits to it will get removed if the file is opened in a newer version of Excel. Learn more: https://go.microsoft.com/fwlink/?linkid=870924
Comment:
    3 GEN, 9 NIMD
Reply:
    9 for 2025 only, NIMD.</t>
      </text>
    </comment>
    <comment ref="N46" authorId="16" shapeId="0" xr:uid="{56F6110A-AD1A-43B3-BF4E-7655BA6B84D0}">
      <text>
        <t>[Threaded comment]
Your version of Excel allows you to read this threaded comment; however, any edits to it will get removed if the file is opened in a newer version of Excel. Learn more: https://go.microsoft.com/fwlink/?linkid=870924
Comment:
    GEN</t>
      </text>
    </comment>
    <comment ref="O46" authorId="17" shapeId="0" xr:uid="{DAD37C7C-FDA7-49AF-8814-CA505BF49118}">
      <text>
        <t>[Threaded comment]
Your version of Excel allows you to read this threaded comment; however, any edits to it will get removed if the file is opened in a newer version of Excel. Learn more: https://go.microsoft.com/fwlink/?linkid=870924
Comment:
    GEN</t>
      </text>
    </comment>
    <comment ref="H60" authorId="18" shapeId="0" xr:uid="{AADBE909-0F38-494A-BAD5-07BAB333FDEA}">
      <text>
        <t>[Threaded comment]
Your version of Excel allows you to read this threaded comment; however, any edits to it will get removed if the file is opened in a newer version of Excel. Learn more: https://go.microsoft.com/fwlink/?linkid=870924
Comment:
    15 NIMD, 15 GEN</t>
      </text>
    </comment>
    <comment ref="I60" authorId="19" shapeId="0" xr:uid="{2DBE47E6-93A8-4580-BA8A-5E4D14DA4297}">
      <text>
        <t>[Threaded comment]
Your version of Excel allows you to read this threaded comment; however, any edits to it will get removed if the file is opened in a newer version of Excel. Learn more: https://go.microsoft.com/fwlink/?linkid=870924
Comment:
    15 GEN, 23 NIMD</t>
      </text>
    </comment>
    <comment ref="K60" authorId="20" shapeId="0" xr:uid="{34508EB4-533B-4AAD-A559-F63A2C787623}">
      <text>
        <t>[Threaded comment]
Your version of Excel allows you to read this threaded comment; however, any edits to it will get removed if the file is opened in a newer version of Excel. Learn more: https://go.microsoft.com/fwlink/?linkid=870924
Comment:
    15 GEN, 20 NIMD</t>
      </text>
    </comment>
    <comment ref="L60" authorId="21" shapeId="0" xr:uid="{B60B91D4-D1F4-427D-AF82-ACE58A2C51A2}">
      <text>
        <t>[Threaded comment]
Your version of Excel allows you to read this threaded comment; however, any edits to it will get removed if the file is opened in a newer version of Excel. Learn more: https://go.microsoft.com/fwlink/?linkid=870924
Comment:
    15 GEN, 24 NIMD
Reply:
    24 for 2023 result only (NIMD)</t>
      </text>
    </comment>
    <comment ref="O60" authorId="22" shapeId="0" xr:uid="{556BB6CD-7EF9-4D92-9D70-63654016335C}">
      <text>
        <t>[Threaded comment]
Your version of Excel allows you to read this threaded comment; however, any edits to it will get removed if the file is opened in a newer version of Excel. Learn more: https://go.microsoft.com/fwlink/?linkid=870924
Comment:
    15 GEN, 36 NIMD
Reply:
    Continued training the 42 participants, but 36 regularly attended and completed their trainings. (NIMD)
Reply:
    Due to the intensifying civil war in the project area, restrictions on physical movement and significant security risks have made it increasingly difficult for new participants to travel and safely take part in project activities. As a result, NIMD decided to continue engaging primarily with the same group of women who were trained in 2022 and 2023. This has led to repeated engagement with the same participants across subsequent years, rather than expanding participation to new women leaders. (NIMD)</t>
      </text>
    </comment>
    <comment ref="Q60" authorId="23" shapeId="0" xr:uid="{AAE6FA31-1F0F-4978-9684-B80B0F849DC6}">
      <text>
        <t>[Threaded comment]
Your version of Excel allows you to read this threaded comment; however, any edits to it will get removed if the file is opened in a newer version of Excel. Learn more: https://go.microsoft.com/fwlink/?linkid=870924
Comment:
    15 GEN, 42 NIMD</t>
      </text>
    </comment>
    <comment ref="R60" authorId="24" shapeId="0" xr:uid="{76FB6069-A955-493B-B5C5-0822EF27F07E}">
      <text>
        <t>[Threaded comment]
Your version of Excel allows you to read this threaded comment; however, any edits to it will get removed if the file is opened in a newer version of Excel. Learn more: https://go.microsoft.com/fwlink/?linkid=870924
Comment:
    15 GEN, 42 NIMD
Reply:
    42 trained in new skills and indepth learning, same participants from previous year (NIMD)</t>
      </text>
    </comment>
    <comment ref="K70" authorId="25" shapeId="0" xr:uid="{72E6FC4A-20D4-4F3E-89D2-89BF2E9C9DD6}">
      <text>
        <t>[Threaded comment]
Your version of Excel allows you to read this threaded comment; however, any edits to it will get removed if the file is opened in a newer version of Excel. Learn more: https://go.microsoft.com/fwlink/?linkid=870924
Comment:
    3 GEN</t>
      </text>
    </comment>
    <comment ref="L70" authorId="26" shapeId="0" xr:uid="{DAA20875-1224-41CF-82B7-DA30F29E9B68}">
      <text>
        <t>[Threaded comment]
Your version of Excel allows you to read this threaded comment; however, any edits to it will get removed if the file is opened in a newer version of Excel. Learn more: https://go.microsoft.com/fwlink/?linkid=870924
Comment:
    4 GEN</t>
      </text>
    </comment>
    <comment ref="K72" authorId="27" shapeId="0" xr:uid="{2E1C9D99-E65E-4C30-9991-74897529CAE0}">
      <text>
        <t>[Threaded comment]
Your version of Excel allows you to read this threaded comment; however, any edits to it will get removed if the file is opened in a newer version of Excel. Learn more: https://go.microsoft.com/fwlink/?linkid=870924
Comment:
    1 GEN</t>
      </text>
    </comment>
    <comment ref="L72" authorId="28" shapeId="0" xr:uid="{33FB5883-2843-4E04-9F6A-938C8A2D9978}">
      <text>
        <t>[Threaded comment]
Your version of Excel allows you to read this threaded comment; however, any edits to it will get removed if the file is opened in a newer version of Excel. Learn more: https://go.microsoft.com/fwlink/?linkid=870924
Comment:
    1 GEN</t>
      </text>
    </comment>
    <comment ref="H81" authorId="29" shapeId="0" xr:uid="{3F705A6D-94AB-4102-ABE6-4CE76BC14CCD}">
      <text>
        <t>[Threaded comment]
Your version of Excel allows you to read this threaded comment; however, any edits to it will get removed if the file is opened in a newer version of Excel. Learn more: https://go.microsoft.com/fwlink/?linkid=870924
Comment:
    8 GEN</t>
      </text>
    </comment>
    <comment ref="I81" authorId="30" shapeId="0" xr:uid="{C530FBC3-ACCA-457A-9DCF-240051B2C0E3}">
      <text>
        <t xml:space="preserve">[Threaded comment]
Your version of Excel allows you to read this threaded comment; however, any edits to it will get removed if the file is opened in a newer version of Excel. Learn more: https://go.microsoft.com/fwlink/?linkid=870924
Comment:
    10 organization (GEN) </t>
      </text>
    </comment>
    <comment ref="K81" authorId="31" shapeId="0" xr:uid="{08DFA18E-B3A9-4AD0-BFFA-AA982DEA85F9}">
      <text>
        <t>[Threaded comment]
Your version of Excel allows you to read this threaded comment; however, any edits to it will get removed if the file is opened in a newer version of Excel. Learn more: https://go.microsoft.com/fwlink/?linkid=870924
Comment:
    8 GEN</t>
      </text>
    </comment>
    <comment ref="L81" authorId="32" shapeId="0" xr:uid="{26ACE8D0-25D5-40EA-AFAB-A529FDB48EEB}">
      <text>
        <t>[Threaded comment]
Your version of Excel allows you to read this threaded comment; however, any edits to it will get removed if the file is opened in a newer version of Excel. Learn more: https://go.microsoft.com/fwlink/?linkid=870924
Comment:
    27 GEN</t>
      </text>
    </comment>
  </commentList>
</comments>
</file>

<file path=xl/sharedStrings.xml><?xml version="1.0" encoding="utf-8"?>
<sst xmlns="http://schemas.openxmlformats.org/spreadsheetml/2006/main" count="603" uniqueCount="69">
  <si>
    <t>Country partner</t>
  </si>
  <si>
    <t>Baseline</t>
  </si>
  <si>
    <t>Target</t>
  </si>
  <si>
    <t>Actual</t>
  </si>
  <si>
    <t>Initial Target</t>
  </si>
  <si>
    <t>Adj. Target</t>
  </si>
  <si>
    <t>IOI</t>
  </si>
  <si>
    <t>Indicator Name</t>
  </si>
  <si>
    <t>Country/Partner</t>
  </si>
  <si>
    <t>WRGE 4.1. # of laws, policies and strategies blocked, adopted or improved to promote women’s meaningful participation and leader ship in conflict prevention, peace- and state-building and protect women’s and girls’ rights in crisis and (post-)conflict situations</t>
  </si>
  <si>
    <t>WRG034 # of laws blocked, adopted or improved to promote women’s meaningful and equal participation and leadership in conflict prevention, peace- and state-building and protect women’s and girls’ rights in crisis and (post-)conflict situations</t>
  </si>
  <si>
    <t>OI</t>
  </si>
  <si>
    <t xml:space="preserve"># of laws blocked, proposed, adopted or improved to promote women’s voice, agency, leadership, and representative participation in (political) decision-making processes in conflict prevention, peace- and state-building </t>
  </si>
  <si>
    <t>Programme Total</t>
  </si>
  <si>
    <t>x</t>
  </si>
  <si>
    <t>Colombia (NIMD)</t>
  </si>
  <si>
    <t>WRG035 # of governmental policies &amp; strategies blocked, adopted or improved to promote women’s meaningful and equal participation and leadership in conflict prevention, peace- and state-building and protect women’s and girls’ rights in crisis and (post-)conflict situations</t>
  </si>
  <si>
    <t xml:space="preserve"># of policies blocked, proposed, adopted or improved to promote women’s voice, agency, leadership, and representative participation in (political) decision-making processes in conflict prevention, peace- and state-building </t>
  </si>
  <si>
    <t>Myanmar (GEN)</t>
  </si>
  <si>
    <t>WRG037 # of by-laws blocked, adopted or improved to promote women’s meaningful and equal participation and leadership in conflict prevention, peace- and state-building and protect women’s and girls’ rights in crisis and (post-)conflict situations;</t>
  </si>
  <si>
    <t># political actors who adopt measures and policies to enhance representation of women in their decision-making processes</t>
  </si>
  <si>
    <t>Burundi (BLTP)</t>
  </si>
  <si>
    <t># political actors who implement internal measures and/or policies to enhance representation of women in their decision-making</t>
  </si>
  <si>
    <t>WRGE indicator 4.2. # of times that CSOs succeed in creating space for CSO demands and positions on promote women’s meaningful and equal participation and leadership in conflict prevention and peace- and state-building and protecting women’s and girls’ rights in crisis and (post-)conflict situations, through agenda setting, influencing the debate and/or movement building (link SCS3)</t>
  </si>
  <si>
    <t>WRG039 # of times that CSOs succeed in creating space for CSO demands and positions on promote women’s meaningful and equal participation and leadership in conflict prevention and peace- and state-building and protecting women’s and girls’ rights in crisis and (post-)conflict situations, through agenda setting, influencing the debate and/or movement building</t>
  </si>
  <si>
    <t># of inclusive multi-stakeholders policy making processes</t>
  </si>
  <si>
    <t># agreements reached as a result of dialogue platform meeting</t>
  </si>
  <si>
    <t>Myanmar (NIMD + GEN)</t>
  </si>
  <si>
    <t xml:space="preserve"># studies for evidence-based L&amp;A disseminated to political actors </t>
  </si>
  <si>
    <t>Int. (GAPS)</t>
  </si>
  <si>
    <t># of interparty dialogue meetings</t>
  </si>
  <si>
    <t># multi-stakeholder dialogue/platform meetings</t>
  </si>
  <si>
    <t>na</t>
  </si>
  <si>
    <t>WRGE 5.2.1 # of organizations (disaggregated by women-led, youth-led or other) with strengthened capacity to advance women’s rights and gender equality</t>
  </si>
  <si>
    <t>WRG045 # of women led CSOs with strengthened capacity to advance women’s rights and gender equality</t>
  </si>
  <si>
    <t># women-led CSOs with increased L&amp;A capacities</t>
  </si>
  <si>
    <t>WRG047 # of CSOs (not youth or women led) with strengthened capacity to advance women’s rights and gender equality</t>
  </si>
  <si>
    <t># other-led CSOs with increased L&amp;A capacities</t>
  </si>
  <si>
    <t>WRGE 5.2.2. # of individuals with strengthened competencies to advance women’s rights and gender equality (disaggregated by type, age and gender)</t>
  </si>
  <si>
    <t>WRG052 # of individuals (gender non-specified) with strengthened capacity (knowledge and skills) to advance women’s rights and gender equality</t>
  </si>
  <si>
    <t># democracy school graduates</t>
  </si>
  <si>
    <t>WRG049 # of individuals (female) with strengthened capacity (knowledge and skills) to advance women’s rights and gender equality</t>
  </si>
  <si>
    <t># women (aspiring) leaders trained</t>
  </si>
  <si>
    <t>SCS4</t>
  </si>
  <si>
    <t>SCS041 # of advocacy initiatives carried out by CSOs, for, by or with their membership/constituency</t>
  </si>
  <si>
    <t># of international advocacy initiatives carried out by CSOs</t>
  </si>
  <si>
    <t># of regional advocacy initiatives carried out by CSOs</t>
  </si>
  <si>
    <t># of national advocacy initiatives carried out by CSOs</t>
  </si>
  <si>
    <t>SCS6 # of CSOs included in SPs programmes</t>
  </si>
  <si>
    <t>SCS061 # of women led CSOs included in SPs programmes</t>
  </si>
  <si>
    <t># of women-led CSOs included in the programme activities</t>
  </si>
  <si>
    <t>SCS063 # of CSOs (not youth or women led) included in SPs programmes</t>
  </si>
  <si>
    <r>
      <t xml:space="preserve"># of </t>
    </r>
    <r>
      <rPr>
        <sz val="8"/>
        <rFont val="Calibri"/>
        <family val="2"/>
        <scheme val="minor"/>
      </rPr>
      <t>other-led CSOs included in the programme activities</t>
    </r>
  </si>
  <si>
    <t>Myanmar (NIMD )</t>
  </si>
  <si>
    <t xml:space="preserve">Cumulative values (NIMD) </t>
  </si>
  <si>
    <t># of multistakeholder dialogue/ platform meetings</t>
  </si>
  <si>
    <t>Myanmar (NIMD)</t>
  </si>
  <si>
    <t>Cumulative values</t>
  </si>
  <si>
    <t xml:space="preserve">Myanmar (GEN) </t>
  </si>
  <si>
    <t>n.a</t>
  </si>
  <si>
    <t xml:space="preserve">Cumulative values </t>
  </si>
  <si>
    <t xml:space="preserve"># political actors who adopt measures and policies to enhace representation of women in their decision making processes </t>
  </si>
  <si>
    <t xml:space="preserve"># of women led CSOs with increased L&amp;A capacities </t>
  </si>
  <si>
    <t xml:space="preserve"># of democracy school graduates </t>
  </si>
  <si>
    <t>End of programme 2021-2025</t>
  </si>
  <si>
    <t>Initial Targets</t>
  </si>
  <si>
    <t>Adj. Targets</t>
  </si>
  <si>
    <t>Actuals</t>
  </si>
  <si>
    <t xml:space="preserve">Detailed Report linked to NIMD Myanmar and NIMD Colombia (Including Cumulative Values)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</si>
</sst>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1"/>
      <name val="Calibri"/>
      <family val="2"/>
      <scheme val="minor"/>
    </font>
    <font>
      <b/>
      <sz val="9"/>
      <name val="Calibri"/>
      <family val="2"/>
      <scheme val="minor"/>
    </font>
    <font>
      <sz val="10"/>
      <name val="Calibri"/>
      <family val="2"/>
      <scheme val="minor"/>
    </font>
    <font>
      <sz val="7"/>
      <name val="Calibri"/>
      <family val="2"/>
      <scheme val="minor"/>
    </font>
    <font>
      <b/>
      <sz val="8"/>
      <name val="Calibri"/>
      <family val="2"/>
      <scheme val="minor"/>
    </font>
    <font>
      <sz val="8"/>
      <name val="Calibri"/>
      <family val="2"/>
      <scheme val="minor"/>
    </font>
    <font>
      <sz val="12"/>
      <name val="Calibri"/>
      <family val="2"/>
      <scheme val="minor"/>
    </font>
    <font>
      <sz val="9"/>
      <name val="Calibri"/>
      <family val="2"/>
      <scheme val="minor"/>
    </font>
    <font>
      <sz val="9"/>
      <color indexed="81"/>
      <name val="Tahoma"/>
      <family val="2"/>
    </font>
    <font>
      <b/>
      <sz val="16"/>
      <name val="Calibri"/>
      <family val="2"/>
      <scheme val="minor"/>
    </font>
    <font>
      <b/>
      <sz val="9"/>
      <color rgb="FF000000"/>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rgb="FFE2EFD9"/>
        <bgColor indexed="64"/>
      </patternFill>
    </fill>
    <fill>
      <patternFill patternType="solid">
        <fgColor rgb="FFE7E6E6"/>
        <bgColor indexed="64"/>
      </patternFill>
    </fill>
    <fill>
      <patternFill patternType="solid">
        <fgColor rgb="FFD0CECE"/>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2" tint="-0.14999847407452621"/>
        <bgColor indexed="64"/>
      </patternFill>
    </fill>
    <fill>
      <patternFill patternType="solid">
        <fgColor theme="0"/>
        <bgColor indexed="64"/>
      </patternFill>
    </fill>
    <fill>
      <patternFill patternType="solid">
        <fgColor theme="5" tint="0.59999389629810485"/>
        <bgColor indexed="64"/>
      </patternFill>
    </fill>
    <fill>
      <patternFill patternType="solid">
        <fgColor theme="2"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83">
    <xf numFmtId="0" fontId="0" fillId="0" borderId="0" xfId="0"/>
    <xf numFmtId="0" fontId="2" fillId="0" borderId="0" xfId="1" applyFont="1"/>
    <xf numFmtId="0" fontId="3" fillId="0" borderId="1" xfId="1" applyFont="1" applyBorder="1" applyAlignment="1">
      <alignment horizontal="center" vertical="center" wrapText="1"/>
    </xf>
    <xf numFmtId="0" fontId="4" fillId="0" borderId="0" xfId="1" applyFont="1"/>
    <xf numFmtId="0" fontId="3" fillId="2"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5" fillId="0" borderId="0" xfId="1" applyFont="1" applyAlignment="1">
      <alignment vertical="center"/>
    </xf>
    <xf numFmtId="0" fontId="3" fillId="3"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4" borderId="1" xfId="1" applyFont="1" applyFill="1" applyBorder="1" applyAlignment="1">
      <alignment vertical="center" wrapText="1"/>
    </xf>
    <xf numFmtId="0" fontId="6" fillId="5" borderId="1" xfId="1"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0" borderId="1" xfId="1" applyFont="1" applyBorder="1" applyAlignment="1">
      <alignment horizontal="center" vertical="center" textRotation="180" wrapText="1"/>
    </xf>
    <xf numFmtId="0" fontId="7" fillId="0" borderId="1" xfId="1" applyFont="1" applyBorder="1" applyAlignment="1">
      <alignment horizontal="center" vertical="center" wrapText="1"/>
    </xf>
    <xf numFmtId="0" fontId="6" fillId="0" borderId="1" xfId="1" applyFont="1" applyBorder="1" applyAlignment="1">
      <alignment vertical="center" wrapText="1"/>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7" fillId="0" borderId="1" xfId="1" applyFont="1" applyBorder="1" applyAlignment="1">
      <alignment horizontal="center" vertical="center" wrapText="1"/>
    </xf>
    <xf numFmtId="0" fontId="8" fillId="0" borderId="0" xfId="1" applyFont="1" applyAlignment="1">
      <alignment vertical="center"/>
    </xf>
    <xf numFmtId="0" fontId="2" fillId="0" borderId="0" xfId="1" applyFont="1" applyAlignment="1">
      <alignment vertical="center"/>
    </xf>
    <xf numFmtId="0" fontId="9" fillId="0" borderId="1" xfId="1" applyFont="1" applyBorder="1" applyAlignment="1">
      <alignment horizontal="center" vertical="center" textRotation="180" wrapText="1"/>
    </xf>
    <xf numFmtId="0" fontId="9" fillId="0" borderId="0" xfId="1" applyFont="1" applyAlignment="1">
      <alignment vertical="center" wrapText="1"/>
    </xf>
    <xf numFmtId="0" fontId="7" fillId="0" borderId="0" xfId="1" applyFont="1" applyAlignment="1">
      <alignment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1" xfId="1" applyFont="1" applyFill="1" applyBorder="1" applyAlignment="1">
      <alignment vertical="center" wrapText="1"/>
    </xf>
    <xf numFmtId="0" fontId="2" fillId="0" borderId="0" xfId="1" applyFont="1" applyAlignment="1">
      <alignment vertical="center" wrapText="1"/>
    </xf>
    <xf numFmtId="0" fontId="3" fillId="7" borderId="1" xfId="1" applyFont="1" applyFill="1" applyBorder="1" applyAlignment="1">
      <alignment horizontal="left" vertical="center" wrapText="1"/>
    </xf>
    <xf numFmtId="0" fontId="3" fillId="8" borderId="1" xfId="1" applyFont="1" applyFill="1" applyBorder="1" applyAlignment="1">
      <alignment vertical="center" wrapText="1"/>
    </xf>
    <xf numFmtId="0" fontId="6" fillId="8" borderId="1" xfId="1" applyFont="1" applyFill="1" applyBorder="1" applyAlignment="1">
      <alignment horizontal="center" vertical="center" wrapText="1"/>
    </xf>
    <xf numFmtId="0" fontId="3" fillId="9" borderId="1" xfId="1" applyFont="1" applyFill="1" applyBorder="1" applyAlignment="1">
      <alignment vertical="center" wrapText="1"/>
    </xf>
    <xf numFmtId="0" fontId="3" fillId="9" borderId="1" xfId="1" applyFont="1" applyFill="1" applyBorder="1" applyAlignment="1">
      <alignment horizontal="center" vertical="center"/>
    </xf>
    <xf numFmtId="0" fontId="9" fillId="0" borderId="1" xfId="1" applyFont="1" applyBorder="1" applyAlignment="1">
      <alignment horizontal="center" vertical="center" wrapText="1"/>
    </xf>
    <xf numFmtId="0" fontId="7" fillId="0" borderId="0" xfId="1" applyFont="1" applyAlignment="1">
      <alignment vertical="center"/>
    </xf>
    <xf numFmtId="0" fontId="7" fillId="10" borderId="1" xfId="1" applyFont="1" applyFill="1" applyBorder="1" applyAlignment="1">
      <alignment horizontal="center" vertical="center" wrapText="1"/>
    </xf>
    <xf numFmtId="0" fontId="3" fillId="4" borderId="1" xfId="1" applyFont="1" applyFill="1" applyBorder="1" applyAlignment="1">
      <alignment horizontal="center" vertical="center"/>
    </xf>
    <xf numFmtId="0" fontId="2" fillId="10" borderId="0" xfId="1" applyFont="1" applyFill="1"/>
    <xf numFmtId="0" fontId="11" fillId="0" borderId="0" xfId="1" applyFont="1"/>
    <xf numFmtId="0" fontId="7" fillId="0" borderId="0" xfId="1" applyFont="1"/>
    <xf numFmtId="0" fontId="6" fillId="3"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2" xfId="1" applyFont="1" applyBorder="1" applyAlignment="1">
      <alignment vertical="center" wrapText="1"/>
    </xf>
    <xf numFmtId="0" fontId="7" fillId="0" borderId="4" xfId="1" applyFont="1" applyBorder="1" applyAlignment="1">
      <alignment horizontal="center" vertical="center" wrapText="1"/>
    </xf>
    <xf numFmtId="0" fontId="2" fillId="0" borderId="4" xfId="1" applyFont="1" applyBorder="1"/>
    <xf numFmtId="0" fontId="2" fillId="0" borderId="5" xfId="1" applyFont="1" applyBorder="1"/>
    <xf numFmtId="0" fontId="7" fillId="6" borderId="1" xfId="1" applyFont="1" applyFill="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7" fillId="0" borderId="4" xfId="1" applyFont="1" applyBorder="1" applyAlignment="1">
      <alignment horizontal="center" vertical="center" wrapText="1"/>
    </xf>
    <xf numFmtId="0" fontId="2" fillId="0" borderId="1" xfId="1" applyFont="1" applyBorder="1"/>
    <xf numFmtId="0" fontId="7" fillId="0" borderId="3" xfId="1" applyFont="1" applyBorder="1" applyAlignment="1">
      <alignment horizontal="left" vertical="top" wrapText="1"/>
    </xf>
    <xf numFmtId="0" fontId="7" fillId="0" borderId="6" xfId="1" applyFont="1" applyBorder="1" applyAlignment="1">
      <alignment horizontal="center" vertical="center" wrapText="1"/>
    </xf>
    <xf numFmtId="0" fontId="7" fillId="0" borderId="3" xfId="1" applyFont="1" applyBorder="1" applyAlignment="1">
      <alignment horizontal="center" vertical="center" wrapText="1"/>
    </xf>
    <xf numFmtId="0" fontId="7" fillId="0" borderId="5" xfId="1" applyFont="1" applyBorder="1" applyAlignment="1">
      <alignment horizontal="left" vertical="top" wrapText="1"/>
    </xf>
    <xf numFmtId="0" fontId="7" fillId="6" borderId="6" xfId="1" applyFont="1" applyFill="1" applyBorder="1" applyAlignment="1">
      <alignment horizontal="center" vertical="center" wrapText="1"/>
    </xf>
    <xf numFmtId="0" fontId="7" fillId="6" borderId="3" xfId="1" applyFont="1" applyFill="1" applyBorder="1" applyAlignment="1">
      <alignment horizontal="center" vertical="center" wrapText="1"/>
    </xf>
    <xf numFmtId="0" fontId="6" fillId="6" borderId="3" xfId="1" applyFont="1" applyFill="1" applyBorder="1" applyAlignment="1">
      <alignment horizontal="center" vertical="center" wrapText="1"/>
    </xf>
    <xf numFmtId="0" fontId="7" fillId="6" borderId="2" xfId="1" applyFont="1" applyFill="1" applyBorder="1" applyAlignment="1">
      <alignment vertical="center" wrapText="1"/>
    </xf>
    <xf numFmtId="0" fontId="6" fillId="6" borderId="1" xfId="1" applyFont="1" applyFill="1" applyBorder="1" applyAlignment="1">
      <alignment horizontal="center" vertical="center" wrapText="1"/>
    </xf>
    <xf numFmtId="0" fontId="7" fillId="6" borderId="2" xfId="1" applyFont="1" applyFill="1" applyBorder="1"/>
    <xf numFmtId="0" fontId="7" fillId="6" borderId="1" xfId="1" applyFont="1" applyFill="1" applyBorder="1" applyAlignment="1">
      <alignment horizontal="center"/>
    </xf>
    <xf numFmtId="0" fontId="3" fillId="3" borderId="7"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12" fillId="11" borderId="1" xfId="0" applyFont="1" applyFill="1" applyBorder="1" applyAlignment="1">
      <alignment horizontal="center" vertical="center"/>
    </xf>
    <xf numFmtId="0" fontId="12" fillId="11" borderId="1" xfId="0" applyFont="1" applyFill="1" applyBorder="1" applyAlignment="1">
      <alignment horizontal="center" vertical="center" wrapText="1"/>
    </xf>
    <xf numFmtId="0" fontId="6" fillId="4" borderId="5" xfId="1" applyFont="1" applyFill="1" applyBorder="1" applyAlignment="1">
      <alignment horizontal="center" vertical="center" wrapText="1"/>
    </xf>
    <xf numFmtId="0" fontId="7" fillId="12" borderId="1" xfId="1" applyFont="1" applyFill="1" applyBorder="1" applyAlignment="1">
      <alignment horizontal="center" vertical="center"/>
    </xf>
    <xf numFmtId="3" fontId="6" fillId="5" borderId="1" xfId="1" applyNumberFormat="1" applyFont="1" applyFill="1" applyBorder="1" applyAlignment="1">
      <alignment horizontal="center" vertical="center" wrapText="1"/>
    </xf>
    <xf numFmtId="3" fontId="6" fillId="4" borderId="1" xfId="1" applyNumberFormat="1" applyFont="1" applyFill="1" applyBorder="1" applyAlignment="1">
      <alignment horizontal="center" vertical="center" wrapText="1"/>
    </xf>
    <xf numFmtId="3" fontId="6" fillId="0" borderId="1"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3" fillId="5" borderId="1" xfId="1" applyNumberFormat="1" applyFont="1" applyFill="1" applyBorder="1" applyAlignment="1">
      <alignment horizontal="center" vertical="center" wrapText="1"/>
    </xf>
    <xf numFmtId="3" fontId="6" fillId="8" borderId="1" xfId="1" applyNumberFormat="1" applyFont="1" applyFill="1" applyBorder="1" applyAlignment="1">
      <alignment horizontal="center" vertical="center" wrapText="1"/>
    </xf>
    <xf numFmtId="3" fontId="3" fillId="9" borderId="1" xfId="1" applyNumberFormat="1" applyFont="1" applyFill="1" applyBorder="1" applyAlignment="1">
      <alignment horizontal="center" vertical="center"/>
    </xf>
    <xf numFmtId="3" fontId="3" fillId="0" borderId="1" xfId="1" applyNumberFormat="1" applyFont="1" applyBorder="1" applyAlignment="1">
      <alignment horizontal="center" vertical="center" wrapText="1"/>
    </xf>
    <xf numFmtId="0" fontId="6" fillId="9" borderId="1" xfId="1" applyFont="1" applyFill="1" applyBorder="1" applyAlignment="1">
      <alignment horizontal="center" vertical="center" wrapText="1"/>
    </xf>
    <xf numFmtId="3" fontId="6" fillId="9" borderId="1" xfId="1" applyNumberFormat="1" applyFont="1" applyFill="1" applyBorder="1" applyAlignment="1">
      <alignment horizontal="center" vertical="center" wrapText="1"/>
    </xf>
    <xf numFmtId="3" fontId="6" fillId="6" borderId="1" xfId="1" applyNumberFormat="1" applyFont="1" applyFill="1" applyBorder="1" applyAlignment="1">
      <alignment horizontal="center" vertical="center" wrapText="1"/>
    </xf>
  </cellXfs>
  <cellStyles count="2">
    <cellStyle name="Normal" xfId="0" builtinId="0"/>
    <cellStyle name="Normal 4" xfId="1" xr:uid="{2CDAD7C5-50DF-4B63-9778-33C05303B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mddenhaag-my.sharepoint.com/personal/htetoowai_nimd_org/Documents/DSL/Grants%20Task_2026%20onwards/L4P%20Final%20report_25/L4P%20final%20report_errors/2025%20L4P%20target%20indicators_260901.xlsx" TargetMode="External"/><Relationship Id="rId1" Type="http://schemas.openxmlformats.org/officeDocument/2006/relationships/externalLinkPath" Target="2025%20L4P%20target%20indicators_2609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LTP"/>
      <sheetName val="NIMD_CO"/>
      <sheetName val="GEN"/>
      <sheetName val="NIMD_MMR"/>
      <sheetName val="GAPS"/>
      <sheetName val="2021-2025_Incremental values"/>
      <sheetName val="2021-2025_incl.cumulative value"/>
      <sheetName val="2021-2025"/>
      <sheetName val="2021-2025_track changes"/>
      <sheetName val="track changes with Cumulative"/>
      <sheetName val="Exampl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Htet Oo Wai" id="{76C14BB1-0513-42E4-A37C-54B352C37333}" userId="S::HtetOoWai@nimd.org::4f09b7f4-1a26-433e-b933-14ddb1491f4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25" dT="2026-08-25T15:52:25.22" personId="{76C14BB1-0513-42E4-A37C-54B352C37333}" id="{02370949-85DC-4BB8-811C-41BDF52BADCE}">
    <text>3 GEN</text>
  </threadedComment>
  <threadedComment ref="K27" dT="2026-08-25T14:01:15.45" personId="{76C14BB1-0513-42E4-A37C-54B352C37333}" id="{624DFA6F-FAD9-4DD6-8127-FDCAE653FAB2}">
    <text xml:space="preserve">1 NIMD
</text>
  </threadedComment>
  <threadedComment ref="L27" dT="2026-08-25T13:52:04.56" personId="{76C14BB1-0513-42E4-A37C-54B352C37333}" id="{FD9FE495-FF19-4C8E-9BC3-FAFC289CDE61}">
    <text xml:space="preserve">15 NIMD
</text>
  </threadedComment>
  <threadedComment ref="N27" dT="2026-08-25T15:27:14.13" personId="{76C14BB1-0513-42E4-A37C-54B352C37333}" id="{46555819-C637-462E-9B85-9DA36E77E6AE}">
    <text>1 GEN, 2 NIMD</text>
  </threadedComment>
  <threadedComment ref="O27" dT="2026-08-25T15:23:40.59" personId="{76C14BB1-0513-42E4-A37C-54B352C37333}" id="{2916DE74-F05F-430A-B380-EDEAC1E4E796}">
    <text>1 GEN, 21 NIMD</text>
  </threadedComment>
  <threadedComment ref="O27" dT="2026-08-26T10:20:05.31" personId="{76C14BB1-0513-42E4-A37C-54B352C37333}" id="{7905FE8F-E1E7-4D8B-B30C-2BC6C9A08D06}" parentId="{2916DE74-F05F-430A-B380-EDEAC1E4E796}">
    <text xml:space="preserve">NIMD: 21  (2024 result only)  </text>
  </threadedComment>
  <threadedComment ref="Q27" dT="2026-08-25T15:53:15.33" personId="{76C14BB1-0513-42E4-A37C-54B352C37333}" id="{18B2B095-B952-4898-8721-DA29DD254B8C}">
    <text>1 GEN, 2 NIMD</text>
  </threadedComment>
  <threadedComment ref="R27" dT="2026-08-25T19:17:30.77" personId="{76C14BB1-0513-42E4-A37C-54B352C37333}" id="{79133BCE-0978-4998-B541-EB38788BA02C}">
    <text>15 NIMD, 1 GEN</text>
  </threadedComment>
  <threadedComment ref="R27" dT="2026-08-26T10:21:32.30" personId="{76C14BB1-0513-42E4-A37C-54B352C37333}" id="{5D8F0F79-DC17-429B-A563-623942FDB4F8}" parentId="{79133BCE-0978-4998-B541-EB38788BA02C}">
    <text>NIMD: 15 for 2025 result only</text>
  </threadedComment>
  <threadedComment ref="F39" dT="2026-08-25T14:16:17.46" personId="{76C14BB1-0513-42E4-A37C-54B352C37333}" id="{288F03FF-7381-446F-B9C0-E3A098D08049}">
    <text>1 GEN</text>
  </threadedComment>
  <threadedComment ref="H39" dT="2026-08-25T13:40:08.33" personId="{76C14BB1-0513-42E4-A37C-54B352C37333}" id="{1CB438B7-6C79-4387-89EB-04980408821D}">
    <text>1 NIMD, 1 GEN</text>
  </threadedComment>
  <threadedComment ref="I39" dT="2026-08-25T13:47:28.14" personId="{76C14BB1-0513-42E4-A37C-54B352C37333}" id="{95F20EB4-721C-431D-A856-E32C0EBC5964}">
    <text>1 NIMD, 1 GEN</text>
  </threadedComment>
  <threadedComment ref="K39" dT="2026-08-25T14:04:39.92" personId="{76C14BB1-0513-42E4-A37C-54B352C37333}" id="{BC360712-BFD0-468B-8D22-7D709AFEC2F2}">
    <text>3 GEN, 6 NIMD</text>
  </threadedComment>
  <threadedComment ref="L39" dT="2026-08-25T14:10:04.42" personId="{76C14BB1-0513-42E4-A37C-54B352C37333}" id="{EF05F826-79DB-4BA8-809A-74E4368AB3E4}">
    <text>3 GEN, 9 NIMD</text>
  </threadedComment>
  <threadedComment ref="L39" dT="2026-08-26T09:51:18.04" personId="{76C14BB1-0513-42E4-A37C-54B352C37333}" id="{1C4A02D6-AFC9-4CA8-9AC9-FDC24D885528}" parentId="{EF05F826-79DB-4BA8-809A-74E4368AB3E4}">
    <text>9 is for 2023 result only (NIMD)</text>
  </threadedComment>
  <threadedComment ref="N39" dT="2026-08-25T15:30:00.99" personId="{76C14BB1-0513-42E4-A37C-54B352C37333}" id="{7F89C3C3-30B5-4D20-A17D-9A14A9AAEB57}">
    <text>2 Gen, 12 NIMD</text>
  </threadedComment>
  <threadedComment ref="O39" dT="2026-08-25T15:30:14.05" personId="{76C14BB1-0513-42E4-A37C-54B352C37333}" id="{82321A90-3CBA-4F7A-94EA-939CCA311ADB}">
    <text>2 GEN, 22 NIMD</text>
  </threadedComment>
  <threadedComment ref="O39" dT="2026-08-26T10:16:35.93" personId="{76C14BB1-0513-42E4-A37C-54B352C37333}" id="{5D6BFE28-4AE8-4573-AF15-80B9A3EA44B8}" parentId="{82321A90-3CBA-4F7A-94EA-939CCA311ADB}">
    <text>22 meetings for 2024 only (NIMD)</text>
  </threadedComment>
  <threadedComment ref="Q39" dT="2026-08-25T20:19:01.59" personId="{76C14BB1-0513-42E4-A37C-54B352C37333}" id="{289AE393-3D68-46A7-AD44-73B4DB887D03}">
    <text xml:space="preserve">3 GEN, 6 NIMD </text>
  </threadedComment>
  <threadedComment ref="R39" dT="2026-08-25T20:19:56.67" personId="{76C14BB1-0513-42E4-A37C-54B352C37333}" id="{88B22673-A3AB-4657-BA2D-2D2FD339DAE9}">
    <text>3 GEN, 9 NIMD</text>
  </threadedComment>
  <threadedComment ref="R39" dT="2026-08-26T10:21:52.49" personId="{76C14BB1-0513-42E4-A37C-54B352C37333}" id="{3B5F7847-C1C0-4B09-A62F-5999EF661EE0}" parentId="{88B22673-A3AB-4657-BA2D-2D2FD339DAE9}">
    <text>9 for 2025 only, NIMD.</text>
  </threadedComment>
  <threadedComment ref="N46" dT="2026-08-25T15:32:27.83" personId="{76C14BB1-0513-42E4-A37C-54B352C37333}" id="{56F6110A-AD1A-43B3-BF4E-7655BA6B84D0}">
    <text>GEN</text>
  </threadedComment>
  <threadedComment ref="O46" dT="2026-08-25T15:32:35.39" personId="{76C14BB1-0513-42E4-A37C-54B352C37333}" id="{DAD37C7C-FDA7-49AF-8814-CA505BF49118}">
    <text>GEN</text>
  </threadedComment>
  <threadedComment ref="H60" dT="2026-08-26T12:25:42.83" personId="{76C14BB1-0513-42E4-A37C-54B352C37333}" id="{AADBE909-0F38-494A-BAD5-07BAB333FDEA}">
    <text>15 NIMD, 15 GEN</text>
  </threadedComment>
  <threadedComment ref="I60" dT="2026-08-25T13:45:58.04" personId="{76C14BB1-0513-42E4-A37C-54B352C37333}" id="{2DBE47E6-93A8-4580-BA8A-5E4D14DA4297}">
    <text>15 GEN, 23 NIMD</text>
  </threadedComment>
  <threadedComment ref="K60" dT="2026-08-25T13:57:21.56" personId="{76C14BB1-0513-42E4-A37C-54B352C37333}" id="{34508EB4-533B-4AAD-A559-F63A2C787623}">
    <text>15 GEN, 20 NIMD</text>
  </threadedComment>
  <threadedComment ref="L60" dT="2026-08-25T13:58:03.26" personId="{76C14BB1-0513-42E4-A37C-54B352C37333}" id="{B60B91D4-D1F4-427D-AF82-ACE58A2C51A2}">
    <text>15 GEN, 24 NIMD</text>
  </threadedComment>
  <threadedComment ref="L60" dT="2026-08-26T09:56:32.66" personId="{76C14BB1-0513-42E4-A37C-54B352C37333}" id="{588946B4-A88F-4310-BDDC-DE805DD9061B}" parentId="{B60B91D4-D1F4-427D-AF82-ACE58A2C51A2}">
    <text>24 for 2023 result only (NIMD)</text>
  </threadedComment>
  <threadedComment ref="O60" dT="2026-08-25T15:40:13.40" personId="{76C14BB1-0513-42E4-A37C-54B352C37333}" id="{556BB6CD-7EF9-4D92-9D70-63654016335C}">
    <text>15 GEN, 36 NIMD</text>
  </threadedComment>
  <threadedComment ref="O60" dT="2026-08-26T10:10:31.34" personId="{76C14BB1-0513-42E4-A37C-54B352C37333}" id="{77136C79-4A68-42F7-81FA-F5CFFD0F727A}" parentId="{556BB6CD-7EF9-4D92-9D70-63654016335C}">
    <text>Continued training the 42 participants, but 36 regularly attended and completed their trainings. (NIMD)</text>
  </threadedComment>
  <threadedComment ref="O60" dT="2026-08-26T10:10:46.34" personId="{76C14BB1-0513-42E4-A37C-54B352C37333}" id="{430419B3-F7C4-4AFA-8E02-E2AAB907A8FF}" parentId="{556BB6CD-7EF9-4D92-9D70-63654016335C}">
    <text>Due to the intensifying civil war in the project area, restrictions on physical movement and significant security risks have made it increasingly difficult for new participants to travel and safely take part in project activities. As a result, NIMD decided to continue engaging primarily with the same group of women who were trained in 2022 and 2023. This has led to repeated engagement with the same participants across subsequent years, rather than expanding participation to new women leaders. (NIMD)</text>
  </threadedComment>
  <threadedComment ref="Q60" dT="2026-08-25T20:24:10.59" personId="{76C14BB1-0513-42E4-A37C-54B352C37333}" id="{AAE6FA31-1F0F-4978-9684-B80B0F849DC6}">
    <text>15 GEN, 42 NIMD</text>
  </threadedComment>
  <threadedComment ref="R60" dT="2026-08-25T20:24:31.51" personId="{76C14BB1-0513-42E4-A37C-54B352C37333}" id="{76FB6069-A955-493B-B5C5-0822EF27F07E}">
    <text>15 GEN, 42 NIMD</text>
  </threadedComment>
  <threadedComment ref="R60" dT="2026-08-26T10:25:13.54" personId="{76C14BB1-0513-42E4-A37C-54B352C37333}" id="{F0623851-EE3C-4133-9308-28BC821A88A5}" parentId="{76FB6069-A955-493B-B5C5-0822EF27F07E}">
    <text>42 trained in new skills and indepth learning, same participants from previous year (NIMD)</text>
  </threadedComment>
  <threadedComment ref="K70" dT="2026-08-25T14:13:55.32" personId="{76C14BB1-0513-42E4-A37C-54B352C37333}" id="{72E6FC4A-20D4-4F3E-89D2-89BF2E9C9DD6}">
    <text>3 GEN</text>
  </threadedComment>
  <threadedComment ref="L70" dT="2026-08-25T14:14:02.92" personId="{76C14BB1-0513-42E4-A37C-54B352C37333}" id="{DAA20875-1224-41CF-82B7-DA30F29E9B68}">
    <text>4 GEN</text>
  </threadedComment>
  <threadedComment ref="K72" dT="2026-08-25T14:14:22.89" personId="{76C14BB1-0513-42E4-A37C-54B352C37333}" id="{2E1C9D99-E65E-4C30-9991-74897529CAE0}">
    <text>1 GEN</text>
  </threadedComment>
  <threadedComment ref="L72" dT="2026-08-25T14:14:29.14" personId="{76C14BB1-0513-42E4-A37C-54B352C37333}" id="{33FB5883-2843-4E04-9F6A-938C8A2D9978}">
    <text>1 GEN</text>
  </threadedComment>
  <threadedComment ref="H81" dT="2026-08-25T14:18:53.11" personId="{76C14BB1-0513-42E4-A37C-54B352C37333}" id="{3F705A6D-94AB-4102-ABE6-4CE76BC14CCD}">
    <text>8 GEN</text>
  </threadedComment>
  <threadedComment ref="I81" dT="2026-08-26T14:27:08.11" personId="{76C14BB1-0513-42E4-A37C-54B352C37333}" id="{C530FBC3-ACCA-457A-9DCF-240051B2C0E3}">
    <text xml:space="preserve">10 organization (GEN) </text>
  </threadedComment>
  <threadedComment ref="K81" dT="2026-08-25T14:14:52.05" personId="{76C14BB1-0513-42E4-A37C-54B352C37333}" id="{08DFA18E-B3A9-4AD0-BFFA-AA982DEA85F9}">
    <text>8 GEN</text>
  </threadedComment>
  <threadedComment ref="L81" dT="2026-08-25T14:14:59.21" personId="{76C14BB1-0513-42E4-A37C-54B352C37333}" id="{26ACE8D0-25D5-40EA-AFAB-A529FDB48EEB}">
    <text>27 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A1BA-188B-48B4-9F66-B7536F8B1BAB}">
  <sheetPr>
    <pageSetUpPr fitToPage="1"/>
  </sheetPr>
  <dimension ref="A1:Z89"/>
  <sheetViews>
    <sheetView tabSelected="1" topLeftCell="B1" zoomScale="81" zoomScaleNormal="130" workbookViewId="0">
      <pane ySplit="1" topLeftCell="A2" activePane="bottomLeft" state="frozen"/>
      <selection activeCell="C2" sqref="C2"/>
      <selection pane="bottomLeft" activeCell="Z8" sqref="Z8"/>
    </sheetView>
  </sheetViews>
  <sheetFormatPr defaultColWidth="8.81640625" defaultRowHeight="14.5" x14ac:dyDescent="0.35"/>
  <cols>
    <col min="1" max="1" width="8.81640625" style="1"/>
    <col min="2" max="2" width="5.54296875" style="1" customWidth="1"/>
    <col min="3" max="3" width="50.54296875" style="1" customWidth="1"/>
    <col min="4" max="4" width="26.08984375" style="1" customWidth="1"/>
    <col min="5" max="5" width="12.81640625" style="1" customWidth="1"/>
    <col min="6" max="6" width="8.453125" style="1" customWidth="1"/>
    <col min="7" max="7" width="8.36328125" style="1" customWidth="1"/>
    <col min="8" max="8" width="8.90625" style="1" customWidth="1"/>
    <col min="9" max="9" width="7.6328125" style="1" customWidth="1"/>
    <col min="10" max="11" width="7.453125" style="1" bestFit="1" customWidth="1"/>
    <col min="12" max="12" width="8.7265625" style="1" customWidth="1"/>
    <col min="13" max="13" width="11" style="1" customWidth="1"/>
    <col min="14" max="14" width="7.453125" style="1" bestFit="1" customWidth="1"/>
    <col min="15" max="15" width="9.08984375" style="1" customWidth="1"/>
    <col min="16" max="16" width="7.90625" style="1" customWidth="1"/>
    <col min="17" max="17" width="8.36328125" style="1" customWidth="1"/>
    <col min="18" max="18" width="11.36328125" style="1" customWidth="1"/>
    <col min="19" max="19" width="13.08984375" style="3" customWidth="1"/>
    <col min="20" max="20" width="11.54296875" style="1" customWidth="1"/>
    <col min="21" max="21" width="12.54296875" style="1" customWidth="1"/>
    <col min="22" max="16384" width="8.81640625" style="1"/>
  </cols>
  <sheetData>
    <row r="1" spans="1:21" ht="33.5" customHeight="1" x14ac:dyDescent="0.35">
      <c r="B1" s="7" t="s">
        <v>7</v>
      </c>
      <c r="C1" s="7"/>
      <c r="D1" s="7" t="s">
        <v>8</v>
      </c>
      <c r="E1" s="8" t="s">
        <v>1</v>
      </c>
      <c r="F1" s="7">
        <v>2021</v>
      </c>
      <c r="G1" s="7"/>
      <c r="H1" s="7">
        <v>2022</v>
      </c>
      <c r="I1" s="7"/>
      <c r="J1" s="7">
        <v>2023</v>
      </c>
      <c r="K1" s="7"/>
      <c r="L1" s="7"/>
      <c r="M1" s="7">
        <v>2024</v>
      </c>
      <c r="N1" s="7"/>
      <c r="O1" s="7"/>
      <c r="P1" s="7">
        <v>2025</v>
      </c>
      <c r="Q1" s="7"/>
      <c r="R1" s="7"/>
      <c r="S1" s="68" t="s">
        <v>64</v>
      </c>
      <c r="T1" s="68"/>
      <c r="U1" s="68"/>
    </row>
    <row r="2" spans="1:21" ht="24.65" customHeight="1" x14ac:dyDescent="0.35">
      <c r="B2" s="7"/>
      <c r="C2" s="7"/>
      <c r="D2" s="7"/>
      <c r="E2" s="8"/>
      <c r="F2" s="9" t="s">
        <v>2</v>
      </c>
      <c r="G2" s="9" t="s">
        <v>3</v>
      </c>
      <c r="H2" s="9" t="s">
        <v>2</v>
      </c>
      <c r="I2" s="9" t="s">
        <v>3</v>
      </c>
      <c r="J2" s="9" t="s">
        <v>4</v>
      </c>
      <c r="K2" s="9" t="s">
        <v>5</v>
      </c>
      <c r="L2" s="9" t="s">
        <v>3</v>
      </c>
      <c r="M2" s="9" t="s">
        <v>4</v>
      </c>
      <c r="N2" s="9" t="s">
        <v>5</v>
      </c>
      <c r="O2" s="9" t="s">
        <v>3</v>
      </c>
      <c r="P2" s="9" t="s">
        <v>4</v>
      </c>
      <c r="Q2" s="9" t="s">
        <v>5</v>
      </c>
      <c r="R2" s="9" t="s">
        <v>3</v>
      </c>
      <c r="S2" s="69" t="s">
        <v>65</v>
      </c>
      <c r="T2" s="69" t="s">
        <v>66</v>
      </c>
      <c r="U2" s="69" t="s">
        <v>67</v>
      </c>
    </row>
    <row r="3" spans="1:21" ht="36" customHeight="1" x14ac:dyDescent="0.35">
      <c r="B3" s="10" t="s">
        <v>9</v>
      </c>
      <c r="C3" s="10"/>
      <c r="D3" s="11"/>
      <c r="E3" s="12">
        <f>E4+E7+E11</f>
        <v>3</v>
      </c>
      <c r="F3" s="12">
        <f>F4+F7+F11</f>
        <v>2</v>
      </c>
      <c r="G3" s="12">
        <f>G4+G7+G11</f>
        <v>3</v>
      </c>
      <c r="H3" s="12">
        <f t="shared" ref="H3:R3" si="0">H4+H7+H11</f>
        <v>5</v>
      </c>
      <c r="I3" s="12">
        <f t="shared" si="0"/>
        <v>12</v>
      </c>
      <c r="J3" s="12">
        <f t="shared" si="0"/>
        <v>6</v>
      </c>
      <c r="K3" s="12">
        <f t="shared" si="0"/>
        <v>8</v>
      </c>
      <c r="L3" s="12">
        <f t="shared" si="0"/>
        <v>15</v>
      </c>
      <c r="M3" s="12">
        <f t="shared" si="0"/>
        <v>4</v>
      </c>
      <c r="N3" s="12">
        <f t="shared" si="0"/>
        <v>10</v>
      </c>
      <c r="O3" s="12">
        <f t="shared" si="0"/>
        <v>13</v>
      </c>
      <c r="P3" s="12">
        <f t="shared" si="0"/>
        <v>7</v>
      </c>
      <c r="Q3" s="12">
        <f t="shared" si="0"/>
        <v>5</v>
      </c>
      <c r="R3" s="12">
        <f t="shared" si="0"/>
        <v>9</v>
      </c>
      <c r="S3" s="12">
        <f>E3+F3+H3+J3+M3+P3</f>
        <v>27</v>
      </c>
      <c r="T3" s="12">
        <f>E3+F3+H3+K3+N3+Q3</f>
        <v>33</v>
      </c>
      <c r="U3" s="12">
        <f>G3+I3+L3+O3+R3+E3</f>
        <v>55</v>
      </c>
    </row>
    <row r="4" spans="1:21" ht="36" customHeight="1" x14ac:dyDescent="0.35">
      <c r="B4" s="10" t="s">
        <v>10</v>
      </c>
      <c r="C4" s="10"/>
      <c r="D4" s="11"/>
      <c r="E4" s="13">
        <f t="shared" ref="E4:H5" si="1">E5</f>
        <v>3</v>
      </c>
      <c r="F4" s="13">
        <f t="shared" si="1"/>
        <v>0</v>
      </c>
      <c r="G4" s="13">
        <f t="shared" si="1"/>
        <v>0</v>
      </c>
      <c r="H4" s="13">
        <f t="shared" si="1"/>
        <v>0</v>
      </c>
      <c r="I4" s="13">
        <f>I5</f>
        <v>0</v>
      </c>
      <c r="J4" s="13">
        <f t="shared" ref="J4:R5" si="2">J5</f>
        <v>1</v>
      </c>
      <c r="K4" s="13">
        <f t="shared" si="2"/>
        <v>1</v>
      </c>
      <c r="L4" s="13">
        <f t="shared" si="2"/>
        <v>1</v>
      </c>
      <c r="M4" s="13">
        <f t="shared" si="2"/>
        <v>0</v>
      </c>
      <c r="N4" s="13">
        <f t="shared" si="2"/>
        <v>0</v>
      </c>
      <c r="O4" s="13">
        <f t="shared" si="2"/>
        <v>0</v>
      </c>
      <c r="P4" s="13">
        <f t="shared" si="2"/>
        <v>1</v>
      </c>
      <c r="Q4" s="13">
        <f t="shared" si="2"/>
        <v>1</v>
      </c>
      <c r="R4" s="13">
        <f t="shared" si="2"/>
        <v>1</v>
      </c>
      <c r="S4" s="13">
        <f>E4+F4+H4+J4+M4+P4</f>
        <v>5</v>
      </c>
      <c r="T4" s="13">
        <f>E4+F4+H4+K4+N4+Q4</f>
        <v>5</v>
      </c>
      <c r="U4" s="13">
        <f>G4+I4+L4+O4+R4+E4</f>
        <v>5</v>
      </c>
    </row>
    <row r="5" spans="1:21" ht="33.65" customHeight="1" x14ac:dyDescent="0.35">
      <c r="B5" s="14" t="s">
        <v>11</v>
      </c>
      <c r="C5" s="15" t="s">
        <v>12</v>
      </c>
      <c r="D5" s="16" t="s">
        <v>13</v>
      </c>
      <c r="E5" s="17">
        <f t="shared" si="1"/>
        <v>3</v>
      </c>
      <c r="F5" s="17">
        <f t="shared" si="1"/>
        <v>0</v>
      </c>
      <c r="G5" s="17">
        <f t="shared" si="1"/>
        <v>0</v>
      </c>
      <c r="H5" s="17">
        <f t="shared" si="1"/>
        <v>0</v>
      </c>
      <c r="I5" s="17">
        <f>I6</f>
        <v>0</v>
      </c>
      <c r="J5" s="17">
        <f t="shared" si="2"/>
        <v>1</v>
      </c>
      <c r="K5" s="17">
        <f t="shared" si="2"/>
        <v>1</v>
      </c>
      <c r="L5" s="17">
        <f t="shared" si="2"/>
        <v>1</v>
      </c>
      <c r="M5" s="17">
        <f t="shared" si="2"/>
        <v>0</v>
      </c>
      <c r="N5" s="17">
        <f t="shared" si="2"/>
        <v>0</v>
      </c>
      <c r="O5" s="17">
        <f t="shared" si="2"/>
        <v>0</v>
      </c>
      <c r="P5" s="17">
        <f t="shared" si="2"/>
        <v>1</v>
      </c>
      <c r="Q5" s="17">
        <f t="shared" si="2"/>
        <v>1</v>
      </c>
      <c r="R5" s="17">
        <f t="shared" si="2"/>
        <v>1</v>
      </c>
      <c r="S5" s="17">
        <f t="shared" ref="S5:S16" si="3">E5+F5+H5+J5+M5+P5</f>
        <v>5</v>
      </c>
      <c r="T5" s="17">
        <f t="shared" ref="T5:T16" si="4">E5+F5+H5+K5+N5+Q5</f>
        <v>5</v>
      </c>
      <c r="U5" s="17">
        <f t="shared" ref="U5:U16" si="5">G5+I5+L5+O5+R5+E5</f>
        <v>5</v>
      </c>
    </row>
    <row r="6" spans="1:21" ht="40" customHeight="1" x14ac:dyDescent="0.35">
      <c r="A6" s="1" t="s">
        <v>14</v>
      </c>
      <c r="B6" s="14"/>
      <c r="C6" s="15"/>
      <c r="D6" s="18" t="s">
        <v>15</v>
      </c>
      <c r="E6" s="19">
        <v>3</v>
      </c>
      <c r="F6" s="17">
        <v>0</v>
      </c>
      <c r="G6" s="17">
        <v>0</v>
      </c>
      <c r="H6" s="17">
        <v>0</v>
      </c>
      <c r="I6" s="17">
        <v>0</v>
      </c>
      <c r="J6" s="17">
        <v>1</v>
      </c>
      <c r="K6" s="17">
        <v>1</v>
      </c>
      <c r="L6" s="19">
        <v>1</v>
      </c>
      <c r="M6" s="17">
        <v>0</v>
      </c>
      <c r="N6" s="17">
        <v>0</v>
      </c>
      <c r="O6" s="17">
        <v>0</v>
      </c>
      <c r="P6" s="17">
        <v>1</v>
      </c>
      <c r="Q6" s="17">
        <v>1</v>
      </c>
      <c r="R6" s="17">
        <v>1</v>
      </c>
      <c r="S6" s="17">
        <f t="shared" si="3"/>
        <v>5</v>
      </c>
      <c r="T6" s="17">
        <f t="shared" si="4"/>
        <v>5</v>
      </c>
      <c r="U6" s="17">
        <f t="shared" si="5"/>
        <v>5</v>
      </c>
    </row>
    <row r="7" spans="1:21" ht="36" customHeight="1" x14ac:dyDescent="0.35">
      <c r="B7" s="10" t="s">
        <v>16</v>
      </c>
      <c r="C7" s="10"/>
      <c r="D7" s="11"/>
      <c r="E7" s="13">
        <f t="shared" ref="E7:R7" si="6">E8</f>
        <v>0</v>
      </c>
      <c r="F7" s="13">
        <f t="shared" si="6"/>
        <v>0</v>
      </c>
      <c r="G7" s="13">
        <f t="shared" si="6"/>
        <v>0</v>
      </c>
      <c r="H7" s="13">
        <f t="shared" si="6"/>
        <v>0</v>
      </c>
      <c r="I7" s="13">
        <f t="shared" si="6"/>
        <v>0</v>
      </c>
      <c r="J7" s="13">
        <f t="shared" si="6"/>
        <v>0</v>
      </c>
      <c r="K7" s="13">
        <f t="shared" si="6"/>
        <v>0</v>
      </c>
      <c r="L7" s="13">
        <f t="shared" si="6"/>
        <v>1</v>
      </c>
      <c r="M7" s="13">
        <f t="shared" si="6"/>
        <v>0</v>
      </c>
      <c r="N7" s="13">
        <f t="shared" si="6"/>
        <v>0</v>
      </c>
      <c r="O7" s="13">
        <f t="shared" si="6"/>
        <v>0</v>
      </c>
      <c r="P7" s="13">
        <f t="shared" si="6"/>
        <v>2</v>
      </c>
      <c r="Q7" s="13">
        <f t="shared" si="6"/>
        <v>2</v>
      </c>
      <c r="R7" s="13">
        <f t="shared" si="6"/>
        <v>2</v>
      </c>
      <c r="S7" s="13">
        <f t="shared" si="3"/>
        <v>2</v>
      </c>
      <c r="T7" s="13">
        <f t="shared" si="4"/>
        <v>2</v>
      </c>
      <c r="U7" s="13">
        <f t="shared" si="5"/>
        <v>3</v>
      </c>
    </row>
    <row r="8" spans="1:21" ht="43.5" customHeight="1" x14ac:dyDescent="0.35">
      <c r="B8" s="14" t="s">
        <v>11</v>
      </c>
      <c r="C8" s="15" t="s">
        <v>17</v>
      </c>
      <c r="D8" s="16" t="s">
        <v>13</v>
      </c>
      <c r="E8" s="17">
        <f t="shared" ref="E8:R8" si="7">E9+E10</f>
        <v>0</v>
      </c>
      <c r="F8" s="17">
        <f t="shared" si="7"/>
        <v>0</v>
      </c>
      <c r="G8" s="17">
        <f t="shared" si="7"/>
        <v>0</v>
      </c>
      <c r="H8" s="17">
        <f t="shared" si="7"/>
        <v>0</v>
      </c>
      <c r="I8" s="17">
        <f t="shared" si="7"/>
        <v>0</v>
      </c>
      <c r="J8" s="17">
        <f t="shared" si="7"/>
        <v>0</v>
      </c>
      <c r="K8" s="17">
        <f t="shared" si="7"/>
        <v>0</v>
      </c>
      <c r="L8" s="17">
        <f t="shared" si="7"/>
        <v>1</v>
      </c>
      <c r="M8" s="17">
        <f t="shared" si="7"/>
        <v>0</v>
      </c>
      <c r="N8" s="17">
        <f t="shared" si="7"/>
        <v>0</v>
      </c>
      <c r="O8" s="17">
        <f t="shared" si="7"/>
        <v>0</v>
      </c>
      <c r="P8" s="17">
        <f t="shared" si="7"/>
        <v>2</v>
      </c>
      <c r="Q8" s="17">
        <f t="shared" si="7"/>
        <v>2</v>
      </c>
      <c r="R8" s="17">
        <f t="shared" si="7"/>
        <v>2</v>
      </c>
      <c r="S8" s="17">
        <f t="shared" si="3"/>
        <v>2</v>
      </c>
      <c r="T8" s="17">
        <f t="shared" si="4"/>
        <v>2</v>
      </c>
      <c r="U8" s="17">
        <f t="shared" si="5"/>
        <v>3</v>
      </c>
    </row>
    <row r="9" spans="1:21" ht="42.5" customHeight="1" x14ac:dyDescent="0.35">
      <c r="A9" s="1" t="s">
        <v>14</v>
      </c>
      <c r="B9" s="14"/>
      <c r="C9" s="15"/>
      <c r="D9" s="18" t="s">
        <v>15</v>
      </c>
      <c r="E9" s="19">
        <v>0</v>
      </c>
      <c r="F9" s="17">
        <v>0</v>
      </c>
      <c r="G9" s="17">
        <v>0</v>
      </c>
      <c r="H9" s="17">
        <v>0</v>
      </c>
      <c r="I9" s="17">
        <v>0</v>
      </c>
      <c r="J9" s="17">
        <v>0</v>
      </c>
      <c r="K9" s="17">
        <v>0</v>
      </c>
      <c r="L9" s="19">
        <v>1</v>
      </c>
      <c r="M9" s="17">
        <v>0</v>
      </c>
      <c r="N9" s="17">
        <v>0</v>
      </c>
      <c r="O9" s="17">
        <v>0</v>
      </c>
      <c r="P9" s="17">
        <v>1</v>
      </c>
      <c r="Q9" s="17">
        <v>1</v>
      </c>
      <c r="R9" s="17">
        <v>1</v>
      </c>
      <c r="S9" s="17">
        <f t="shared" si="3"/>
        <v>1</v>
      </c>
      <c r="T9" s="17">
        <f t="shared" si="4"/>
        <v>1</v>
      </c>
      <c r="U9" s="17">
        <f t="shared" si="5"/>
        <v>2</v>
      </c>
    </row>
    <row r="10" spans="1:21" ht="44.15" customHeight="1" x14ac:dyDescent="0.35">
      <c r="B10" s="14"/>
      <c r="C10" s="15"/>
      <c r="D10" s="18" t="s">
        <v>18</v>
      </c>
      <c r="E10" s="19">
        <v>0</v>
      </c>
      <c r="F10" s="17">
        <v>0</v>
      </c>
      <c r="G10" s="17">
        <v>0</v>
      </c>
      <c r="H10" s="17">
        <v>0</v>
      </c>
      <c r="I10" s="17">
        <v>0</v>
      </c>
      <c r="J10" s="17">
        <v>0</v>
      </c>
      <c r="K10" s="17">
        <v>0</v>
      </c>
      <c r="L10" s="19">
        <v>0</v>
      </c>
      <c r="M10" s="17">
        <v>0</v>
      </c>
      <c r="N10" s="17">
        <v>0</v>
      </c>
      <c r="O10" s="17">
        <v>0</v>
      </c>
      <c r="P10" s="17">
        <v>1</v>
      </c>
      <c r="Q10" s="17">
        <v>1</v>
      </c>
      <c r="R10" s="17">
        <v>1</v>
      </c>
      <c r="S10" s="17">
        <f t="shared" si="3"/>
        <v>1</v>
      </c>
      <c r="T10" s="17">
        <f t="shared" si="4"/>
        <v>1</v>
      </c>
      <c r="U10" s="17">
        <f t="shared" si="5"/>
        <v>1</v>
      </c>
    </row>
    <row r="11" spans="1:21" ht="36" customHeight="1" x14ac:dyDescent="0.35">
      <c r="B11" s="10" t="s">
        <v>19</v>
      </c>
      <c r="C11" s="10"/>
      <c r="D11" s="11"/>
      <c r="E11" s="13">
        <f t="shared" ref="E11:R11" si="8">E12+E15</f>
        <v>0</v>
      </c>
      <c r="F11" s="13">
        <f t="shared" si="8"/>
        <v>2</v>
      </c>
      <c r="G11" s="13">
        <f t="shared" si="8"/>
        <v>3</v>
      </c>
      <c r="H11" s="13">
        <f t="shared" si="8"/>
        <v>5</v>
      </c>
      <c r="I11" s="13">
        <f t="shared" si="8"/>
        <v>12</v>
      </c>
      <c r="J11" s="13">
        <f t="shared" si="8"/>
        <v>5</v>
      </c>
      <c r="K11" s="13">
        <f t="shared" si="8"/>
        <v>7</v>
      </c>
      <c r="L11" s="13">
        <f t="shared" si="8"/>
        <v>13</v>
      </c>
      <c r="M11" s="13">
        <f t="shared" si="8"/>
        <v>4</v>
      </c>
      <c r="N11" s="13">
        <f t="shared" si="8"/>
        <v>10</v>
      </c>
      <c r="O11" s="13">
        <f t="shared" si="8"/>
        <v>13</v>
      </c>
      <c r="P11" s="13">
        <f t="shared" si="8"/>
        <v>4</v>
      </c>
      <c r="Q11" s="13">
        <f t="shared" si="8"/>
        <v>2</v>
      </c>
      <c r="R11" s="13">
        <f t="shared" si="8"/>
        <v>6</v>
      </c>
      <c r="S11" s="13">
        <f t="shared" si="3"/>
        <v>20</v>
      </c>
      <c r="T11" s="13">
        <f t="shared" si="4"/>
        <v>26</v>
      </c>
      <c r="U11" s="13">
        <f t="shared" si="5"/>
        <v>47</v>
      </c>
    </row>
    <row r="12" spans="1:21" ht="31" customHeight="1" x14ac:dyDescent="0.35">
      <c r="B12" s="14" t="s">
        <v>6</v>
      </c>
      <c r="C12" s="15" t="s">
        <v>20</v>
      </c>
      <c r="D12" s="16" t="s">
        <v>13</v>
      </c>
      <c r="E12" s="17">
        <f t="shared" ref="E12:R12" si="9">E13+E14</f>
        <v>0</v>
      </c>
      <c r="F12" s="17">
        <f t="shared" si="9"/>
        <v>1</v>
      </c>
      <c r="G12" s="17">
        <f t="shared" si="9"/>
        <v>2</v>
      </c>
      <c r="H12" s="17">
        <f t="shared" si="9"/>
        <v>4</v>
      </c>
      <c r="I12" s="17">
        <f t="shared" si="9"/>
        <v>11</v>
      </c>
      <c r="J12" s="17">
        <f t="shared" si="9"/>
        <v>4</v>
      </c>
      <c r="K12" s="17">
        <f t="shared" si="9"/>
        <v>3</v>
      </c>
      <c r="L12" s="17">
        <f t="shared" si="9"/>
        <v>11</v>
      </c>
      <c r="M12" s="17">
        <f t="shared" si="9"/>
        <v>3</v>
      </c>
      <c r="N12" s="17">
        <f t="shared" si="9"/>
        <v>10</v>
      </c>
      <c r="O12" s="17">
        <f t="shared" si="9"/>
        <v>13</v>
      </c>
      <c r="P12" s="17">
        <f t="shared" si="9"/>
        <v>3</v>
      </c>
      <c r="Q12" s="17">
        <f t="shared" si="9"/>
        <v>2</v>
      </c>
      <c r="R12" s="17">
        <f t="shared" si="9"/>
        <v>4</v>
      </c>
      <c r="S12" s="17">
        <f t="shared" si="3"/>
        <v>15</v>
      </c>
      <c r="T12" s="17">
        <f t="shared" si="4"/>
        <v>20</v>
      </c>
      <c r="U12" s="17">
        <f t="shared" si="5"/>
        <v>41</v>
      </c>
    </row>
    <row r="13" spans="1:21" ht="26.5" customHeight="1" x14ac:dyDescent="0.35">
      <c r="A13" s="1" t="s">
        <v>14</v>
      </c>
      <c r="B13" s="14"/>
      <c r="C13" s="15"/>
      <c r="D13" s="18" t="s">
        <v>15</v>
      </c>
      <c r="E13" s="19">
        <v>0</v>
      </c>
      <c r="F13" s="19">
        <v>1</v>
      </c>
      <c r="G13" s="19">
        <v>2</v>
      </c>
      <c r="H13" s="19">
        <v>1</v>
      </c>
      <c r="I13" s="19">
        <v>11</v>
      </c>
      <c r="J13" s="19">
        <v>1</v>
      </c>
      <c r="K13" s="19">
        <v>0</v>
      </c>
      <c r="L13" s="19">
        <v>3</v>
      </c>
      <c r="M13" s="19">
        <v>1</v>
      </c>
      <c r="N13" s="19">
        <v>0</v>
      </c>
      <c r="O13" s="19">
        <v>3</v>
      </c>
      <c r="P13" s="19">
        <v>1</v>
      </c>
      <c r="Q13" s="19">
        <v>0</v>
      </c>
      <c r="R13" s="19">
        <v>2</v>
      </c>
      <c r="S13" s="19">
        <f t="shared" si="3"/>
        <v>5</v>
      </c>
      <c r="T13" s="19">
        <f t="shared" si="4"/>
        <v>2</v>
      </c>
      <c r="U13" s="19">
        <f t="shared" si="5"/>
        <v>21</v>
      </c>
    </row>
    <row r="14" spans="1:21" ht="34" customHeight="1" x14ac:dyDescent="0.35">
      <c r="B14" s="14"/>
      <c r="C14" s="15"/>
      <c r="D14" s="18" t="s">
        <v>21</v>
      </c>
      <c r="E14" s="19">
        <v>0</v>
      </c>
      <c r="F14" s="19">
        <v>0</v>
      </c>
      <c r="G14" s="19">
        <v>0</v>
      </c>
      <c r="H14" s="19">
        <v>3</v>
      </c>
      <c r="I14" s="19">
        <v>0</v>
      </c>
      <c r="J14" s="19">
        <v>3</v>
      </c>
      <c r="K14" s="19">
        <v>3</v>
      </c>
      <c r="L14" s="19">
        <v>8</v>
      </c>
      <c r="M14" s="19">
        <v>2</v>
      </c>
      <c r="N14" s="19">
        <v>10</v>
      </c>
      <c r="O14" s="19">
        <v>10</v>
      </c>
      <c r="P14" s="19">
        <v>2</v>
      </c>
      <c r="Q14" s="19">
        <v>2</v>
      </c>
      <c r="R14" s="19">
        <v>2</v>
      </c>
      <c r="S14" s="19">
        <f t="shared" si="3"/>
        <v>10</v>
      </c>
      <c r="T14" s="19">
        <f t="shared" si="4"/>
        <v>18</v>
      </c>
      <c r="U14" s="19">
        <f t="shared" si="5"/>
        <v>20</v>
      </c>
    </row>
    <row r="15" spans="1:21" ht="31" customHeight="1" x14ac:dyDescent="0.35">
      <c r="B15" s="14"/>
      <c r="C15" s="15" t="s">
        <v>22</v>
      </c>
      <c r="D15" s="16" t="s">
        <v>13</v>
      </c>
      <c r="E15" s="17">
        <f t="shared" ref="E15:R15" si="10">E16</f>
        <v>0</v>
      </c>
      <c r="F15" s="17">
        <f t="shared" si="10"/>
        <v>1</v>
      </c>
      <c r="G15" s="17">
        <f t="shared" si="10"/>
        <v>1</v>
      </c>
      <c r="H15" s="17">
        <f t="shared" si="10"/>
        <v>1</v>
      </c>
      <c r="I15" s="17">
        <f t="shared" si="10"/>
        <v>1</v>
      </c>
      <c r="J15" s="17">
        <f t="shared" si="10"/>
        <v>1</v>
      </c>
      <c r="K15" s="17">
        <f t="shared" si="10"/>
        <v>4</v>
      </c>
      <c r="L15" s="17">
        <f t="shared" si="10"/>
        <v>2</v>
      </c>
      <c r="M15" s="17">
        <f t="shared" si="10"/>
        <v>1</v>
      </c>
      <c r="N15" s="17">
        <f t="shared" si="10"/>
        <v>0</v>
      </c>
      <c r="O15" s="17">
        <f t="shared" si="10"/>
        <v>0</v>
      </c>
      <c r="P15" s="17">
        <f t="shared" si="10"/>
        <v>1</v>
      </c>
      <c r="Q15" s="17">
        <f t="shared" si="10"/>
        <v>0</v>
      </c>
      <c r="R15" s="17">
        <f t="shared" si="10"/>
        <v>2</v>
      </c>
      <c r="S15" s="17">
        <f t="shared" si="3"/>
        <v>5</v>
      </c>
      <c r="T15" s="17">
        <f t="shared" si="4"/>
        <v>6</v>
      </c>
      <c r="U15" s="17">
        <f t="shared" si="5"/>
        <v>6</v>
      </c>
    </row>
    <row r="16" spans="1:21" ht="26.5" customHeight="1" x14ac:dyDescent="0.35">
      <c r="A16" s="1" t="s">
        <v>14</v>
      </c>
      <c r="B16" s="14"/>
      <c r="C16" s="15"/>
      <c r="D16" s="18" t="s">
        <v>15</v>
      </c>
      <c r="E16" s="19">
        <v>0</v>
      </c>
      <c r="F16" s="17">
        <v>1</v>
      </c>
      <c r="G16" s="17">
        <v>1</v>
      </c>
      <c r="H16" s="19">
        <v>1</v>
      </c>
      <c r="I16" s="19">
        <v>1</v>
      </c>
      <c r="J16" s="19">
        <v>1</v>
      </c>
      <c r="K16" s="19">
        <v>4</v>
      </c>
      <c r="L16" s="19">
        <v>2</v>
      </c>
      <c r="M16" s="19">
        <v>1</v>
      </c>
      <c r="N16" s="19">
        <v>0</v>
      </c>
      <c r="O16" s="19">
        <v>0</v>
      </c>
      <c r="P16" s="19">
        <v>1</v>
      </c>
      <c r="Q16" s="19">
        <v>0</v>
      </c>
      <c r="R16" s="19">
        <v>2</v>
      </c>
      <c r="S16" s="19">
        <f t="shared" si="3"/>
        <v>5</v>
      </c>
      <c r="T16" s="19">
        <f t="shared" si="4"/>
        <v>6</v>
      </c>
      <c r="U16" s="19">
        <f t="shared" si="5"/>
        <v>6</v>
      </c>
    </row>
    <row r="17" spans="1:21" ht="15.5" x14ac:dyDescent="0.35">
      <c r="B17" s="20"/>
      <c r="S17" s="1"/>
    </row>
    <row r="18" spans="1:21" x14ac:dyDescent="0.35">
      <c r="B18" s="21"/>
      <c r="S18" s="1"/>
    </row>
    <row r="19" spans="1:21" ht="15.5" x14ac:dyDescent="0.35">
      <c r="B19" s="20"/>
      <c r="S19" s="1"/>
    </row>
    <row r="20" spans="1:21" x14ac:dyDescent="0.35">
      <c r="B20" s="7" t="s">
        <v>7</v>
      </c>
      <c r="C20" s="7"/>
      <c r="D20" s="7" t="s">
        <v>8</v>
      </c>
      <c r="E20" s="8" t="s">
        <v>1</v>
      </c>
      <c r="F20" s="7">
        <v>2021</v>
      </c>
      <c r="G20" s="7"/>
      <c r="H20" s="7">
        <v>2022</v>
      </c>
      <c r="I20" s="7"/>
      <c r="J20" s="9">
        <v>2023</v>
      </c>
      <c r="K20" s="9"/>
      <c r="L20" s="9">
        <v>2023</v>
      </c>
      <c r="M20" s="9">
        <v>2024</v>
      </c>
      <c r="N20" s="9"/>
      <c r="O20" s="9">
        <v>2024</v>
      </c>
      <c r="P20" s="7">
        <v>2025</v>
      </c>
      <c r="Q20" s="7"/>
      <c r="R20" s="7"/>
      <c r="S20" s="68" t="s">
        <v>64</v>
      </c>
      <c r="T20" s="68"/>
      <c r="U20" s="68"/>
    </row>
    <row r="21" spans="1:21" ht="36.75" customHeight="1" x14ac:dyDescent="0.35">
      <c r="B21" s="7"/>
      <c r="C21" s="7"/>
      <c r="D21" s="7"/>
      <c r="E21" s="8"/>
      <c r="F21" s="9" t="s">
        <v>2</v>
      </c>
      <c r="G21" s="9" t="s">
        <v>3</v>
      </c>
      <c r="H21" s="9" t="s">
        <v>2</v>
      </c>
      <c r="I21" s="9" t="s">
        <v>3</v>
      </c>
      <c r="J21" s="9" t="s">
        <v>4</v>
      </c>
      <c r="K21" s="9" t="s">
        <v>5</v>
      </c>
      <c r="L21" s="9" t="s">
        <v>3</v>
      </c>
      <c r="M21" s="9" t="s">
        <v>4</v>
      </c>
      <c r="N21" s="9" t="s">
        <v>5</v>
      </c>
      <c r="O21" s="9" t="s">
        <v>3</v>
      </c>
      <c r="P21" s="9" t="s">
        <v>4</v>
      </c>
      <c r="Q21" s="9" t="s">
        <v>5</v>
      </c>
      <c r="R21" s="9" t="s">
        <v>3</v>
      </c>
      <c r="S21" s="69" t="s">
        <v>65</v>
      </c>
      <c r="T21" s="69" t="s">
        <v>66</v>
      </c>
      <c r="U21" s="69" t="s">
        <v>67</v>
      </c>
    </row>
    <row r="22" spans="1:21" ht="111.5" customHeight="1" x14ac:dyDescent="0.35">
      <c r="B22" s="10" t="s">
        <v>23</v>
      </c>
      <c r="C22" s="10"/>
      <c r="D22" s="11"/>
      <c r="E22" s="12">
        <f t="shared" ref="E22:R22" si="11">E23</f>
        <v>3</v>
      </c>
      <c r="F22" s="12">
        <f t="shared" si="11"/>
        <v>15</v>
      </c>
      <c r="G22" s="12">
        <f t="shared" si="11"/>
        <v>11</v>
      </c>
      <c r="H22" s="12">
        <f t="shared" si="11"/>
        <v>18</v>
      </c>
      <c r="I22" s="12">
        <f t="shared" si="11"/>
        <v>33</v>
      </c>
      <c r="J22" s="12">
        <f t="shared" si="11"/>
        <v>25</v>
      </c>
      <c r="K22" s="12">
        <f t="shared" si="11"/>
        <v>24</v>
      </c>
      <c r="L22" s="12">
        <f t="shared" si="11"/>
        <v>48</v>
      </c>
      <c r="M22" s="12">
        <f t="shared" si="11"/>
        <v>25</v>
      </c>
      <c r="N22" s="12">
        <f t="shared" si="11"/>
        <v>28</v>
      </c>
      <c r="O22" s="12">
        <f t="shared" si="11"/>
        <v>74</v>
      </c>
      <c r="P22" s="12">
        <f t="shared" si="11"/>
        <v>27</v>
      </c>
      <c r="Q22" s="12">
        <f t="shared" si="11"/>
        <v>23</v>
      </c>
      <c r="R22" s="12">
        <f t="shared" si="11"/>
        <v>50</v>
      </c>
      <c r="S22" s="72">
        <f>SUM(E22,F22,H22,J22,M22,P22)</f>
        <v>113</v>
      </c>
      <c r="T22" s="72">
        <f>SUM(E22,F22,H22,K22,N22,Q22)</f>
        <v>111</v>
      </c>
      <c r="U22" s="72">
        <f>SUM(E22,G22,I22,L22,O22,R22)</f>
        <v>219</v>
      </c>
    </row>
    <row r="23" spans="1:21" ht="92" customHeight="1" x14ac:dyDescent="0.35">
      <c r="B23" s="10" t="s">
        <v>24</v>
      </c>
      <c r="C23" s="10"/>
      <c r="D23" s="11"/>
      <c r="E23" s="13">
        <f t="shared" ref="E23:R23" si="12">SUM(E36,E33,E30,E26,E24)</f>
        <v>3</v>
      </c>
      <c r="F23" s="13">
        <f t="shared" si="12"/>
        <v>15</v>
      </c>
      <c r="G23" s="13">
        <f t="shared" si="12"/>
        <v>11</v>
      </c>
      <c r="H23" s="13">
        <f t="shared" si="12"/>
        <v>18</v>
      </c>
      <c r="I23" s="13">
        <f t="shared" si="12"/>
        <v>33</v>
      </c>
      <c r="J23" s="13">
        <f t="shared" si="12"/>
        <v>25</v>
      </c>
      <c r="K23" s="13">
        <f t="shared" si="12"/>
        <v>24</v>
      </c>
      <c r="L23" s="13">
        <f t="shared" si="12"/>
        <v>48</v>
      </c>
      <c r="M23" s="13">
        <f t="shared" si="12"/>
        <v>25</v>
      </c>
      <c r="N23" s="13">
        <f t="shared" si="12"/>
        <v>28</v>
      </c>
      <c r="O23" s="13">
        <f t="shared" si="12"/>
        <v>74</v>
      </c>
      <c r="P23" s="13">
        <f t="shared" si="12"/>
        <v>27</v>
      </c>
      <c r="Q23" s="13">
        <f t="shared" si="12"/>
        <v>23</v>
      </c>
      <c r="R23" s="13">
        <f t="shared" si="12"/>
        <v>50</v>
      </c>
      <c r="S23" s="73">
        <f>SUM(E23,F23,H23,J23,M23,P23)</f>
        <v>113</v>
      </c>
      <c r="T23" s="73">
        <f>SUM(E23,F23,H23,K23,N23,Q23)</f>
        <v>111</v>
      </c>
      <c r="U23" s="73">
        <f>SUM(E23,G23,I23,L23,O23,R23)</f>
        <v>219</v>
      </c>
    </row>
    <row r="24" spans="1:21" ht="15" customHeight="1" x14ac:dyDescent="0.35">
      <c r="B24" s="22" t="s">
        <v>11</v>
      </c>
      <c r="C24" s="15" t="s">
        <v>25</v>
      </c>
      <c r="D24" s="16" t="s">
        <v>13</v>
      </c>
      <c r="E24" s="17">
        <f t="shared" ref="E24:R24" si="13">E25</f>
        <v>0</v>
      </c>
      <c r="F24" s="17">
        <f t="shared" si="13"/>
        <v>0</v>
      </c>
      <c r="G24" s="17">
        <f t="shared" si="13"/>
        <v>0</v>
      </c>
      <c r="H24" s="17">
        <f t="shared" si="13"/>
        <v>0</v>
      </c>
      <c r="I24" s="17">
        <f t="shared" si="13"/>
        <v>0</v>
      </c>
      <c r="J24" s="17">
        <f t="shared" si="13"/>
        <v>0</v>
      </c>
      <c r="K24" s="17">
        <f t="shared" si="13"/>
        <v>0</v>
      </c>
      <c r="L24" s="17">
        <f t="shared" si="13"/>
        <v>0</v>
      </c>
      <c r="M24" s="17">
        <f t="shared" si="13"/>
        <v>0</v>
      </c>
      <c r="N24" s="17">
        <f t="shared" si="13"/>
        <v>0</v>
      </c>
      <c r="O24" s="17">
        <f t="shared" si="13"/>
        <v>0</v>
      </c>
      <c r="P24" s="17">
        <f t="shared" si="13"/>
        <v>2</v>
      </c>
      <c r="Q24" s="17">
        <f t="shared" si="13"/>
        <v>0</v>
      </c>
      <c r="R24" s="17">
        <f t="shared" si="13"/>
        <v>3</v>
      </c>
      <c r="S24" s="74">
        <f>SUM(E24,F24,H24,J24,M24,P24)</f>
        <v>2</v>
      </c>
      <c r="T24" s="74">
        <f>SUM(E24,F24,H24,K24,N24,Q24)</f>
        <v>0</v>
      </c>
      <c r="U24" s="74">
        <f>SUM(E24,G24,I24,L24,O24,R24)</f>
        <v>3</v>
      </c>
    </row>
    <row r="25" spans="1:21" ht="15" customHeight="1" x14ac:dyDescent="0.35">
      <c r="B25" s="22"/>
      <c r="C25" s="15"/>
      <c r="D25" s="18" t="s">
        <v>18</v>
      </c>
      <c r="E25" s="19">
        <v>0</v>
      </c>
      <c r="F25" s="19">
        <v>0</v>
      </c>
      <c r="G25" s="19">
        <f>0+0</f>
        <v>0</v>
      </c>
      <c r="H25" s="19">
        <v>0</v>
      </c>
      <c r="I25" s="19">
        <v>0</v>
      </c>
      <c r="J25" s="19">
        <v>0</v>
      </c>
      <c r="K25" s="19">
        <v>0</v>
      </c>
      <c r="L25" s="19">
        <v>0</v>
      </c>
      <c r="M25" s="19">
        <v>0</v>
      </c>
      <c r="N25" s="19">
        <v>0</v>
      </c>
      <c r="O25" s="19">
        <v>0</v>
      </c>
      <c r="P25" s="19">
        <f>1+1</f>
        <v>2</v>
      </c>
      <c r="Q25" s="19">
        <v>0</v>
      </c>
      <c r="R25" s="19">
        <f>3+0</f>
        <v>3</v>
      </c>
      <c r="S25" s="75">
        <f>SUM(E25,F25,H25,J25,M25,P25)</f>
        <v>2</v>
      </c>
      <c r="T25" s="75">
        <f>SUM(E25,F25,H25,K25,N25,Q25)</f>
        <v>0</v>
      </c>
      <c r="U25" s="75">
        <f>SUM(E25,G25,I25,L25,O25,R25)</f>
        <v>3</v>
      </c>
    </row>
    <row r="26" spans="1:21" ht="15" customHeight="1" x14ac:dyDescent="0.35">
      <c r="B26" s="22" t="s">
        <v>6</v>
      </c>
      <c r="C26" s="15" t="s">
        <v>26</v>
      </c>
      <c r="D26" s="16" t="s">
        <v>13</v>
      </c>
      <c r="E26" s="17">
        <f t="shared" ref="E26:R26" si="14">SUM(E27:E29)</f>
        <v>0</v>
      </c>
      <c r="F26" s="17">
        <f t="shared" si="14"/>
        <v>2</v>
      </c>
      <c r="G26" s="17">
        <f t="shared" si="14"/>
        <v>0</v>
      </c>
      <c r="H26" s="17">
        <f t="shared" si="14"/>
        <v>2</v>
      </c>
      <c r="I26" s="17">
        <f t="shared" si="14"/>
        <v>12</v>
      </c>
      <c r="J26" s="17">
        <f t="shared" si="14"/>
        <v>3</v>
      </c>
      <c r="K26" s="17">
        <f t="shared" si="14"/>
        <v>2</v>
      </c>
      <c r="L26" s="17">
        <f t="shared" si="14"/>
        <v>17</v>
      </c>
      <c r="M26" s="17">
        <f t="shared" si="14"/>
        <v>4</v>
      </c>
      <c r="N26" s="17">
        <f t="shared" si="14"/>
        <v>5</v>
      </c>
      <c r="O26" s="17">
        <f t="shared" si="14"/>
        <v>31</v>
      </c>
      <c r="P26" s="17">
        <f t="shared" si="14"/>
        <v>5</v>
      </c>
      <c r="Q26" s="17">
        <f t="shared" si="14"/>
        <v>6</v>
      </c>
      <c r="R26" s="17">
        <f t="shared" si="14"/>
        <v>19</v>
      </c>
      <c r="S26" s="74">
        <f>SUM(E26,F26,H26,J26,M26,P26)</f>
        <v>16</v>
      </c>
      <c r="T26" s="74">
        <f>SUM(E26,F26,H26,K26,N26,Q26)</f>
        <v>17</v>
      </c>
      <c r="U26" s="74">
        <f>SUM(E26,G26,I26,L26,O26,R26)</f>
        <v>79</v>
      </c>
    </row>
    <row r="27" spans="1:21" ht="21" customHeight="1" x14ac:dyDescent="0.35">
      <c r="B27" s="22"/>
      <c r="C27" s="15"/>
      <c r="D27" s="18" t="s">
        <v>27</v>
      </c>
      <c r="E27" s="19">
        <v>0</v>
      </c>
      <c r="F27" s="19">
        <v>0</v>
      </c>
      <c r="G27" s="19">
        <v>0</v>
      </c>
      <c r="H27" s="19">
        <v>0</v>
      </c>
      <c r="I27" s="19">
        <v>0</v>
      </c>
      <c r="J27" s="19">
        <f>0+1</f>
        <v>1</v>
      </c>
      <c r="K27" s="19">
        <f>0+1</f>
        <v>1</v>
      </c>
      <c r="L27" s="19">
        <v>15</v>
      </c>
      <c r="M27" s="19">
        <v>2</v>
      </c>
      <c r="N27" s="19">
        <f>1+2</f>
        <v>3</v>
      </c>
      <c r="O27" s="19">
        <f>1+21</f>
        <v>22</v>
      </c>
      <c r="P27" s="19">
        <v>2</v>
      </c>
      <c r="Q27" s="19">
        <f>1+2</f>
        <v>3</v>
      </c>
      <c r="R27" s="19">
        <f>15+1</f>
        <v>16</v>
      </c>
      <c r="S27" s="75">
        <f>SUM(E27,F27,H27,J27,M27,P27)</f>
        <v>5</v>
      </c>
      <c r="T27" s="75">
        <f>SUM(E27,F27,H27,K27,N27,Q27)</f>
        <v>7</v>
      </c>
      <c r="U27" s="75">
        <f>SUM(E27,G27,I27,L27,O27,R27)</f>
        <v>53</v>
      </c>
    </row>
    <row r="28" spans="1:21" ht="15.5" customHeight="1" x14ac:dyDescent="0.35">
      <c r="B28" s="22"/>
      <c r="C28" s="15"/>
      <c r="D28" s="18" t="s">
        <v>21</v>
      </c>
      <c r="E28" s="19">
        <v>0</v>
      </c>
      <c r="F28" s="19">
        <v>2</v>
      </c>
      <c r="G28" s="19">
        <v>0</v>
      </c>
      <c r="H28" s="19">
        <v>2</v>
      </c>
      <c r="I28" s="19">
        <v>1</v>
      </c>
      <c r="J28" s="19">
        <v>2</v>
      </c>
      <c r="K28" s="19">
        <v>1</v>
      </c>
      <c r="L28" s="19">
        <v>1</v>
      </c>
      <c r="M28" s="19">
        <v>2</v>
      </c>
      <c r="N28" s="19">
        <v>2</v>
      </c>
      <c r="O28" s="19">
        <v>2</v>
      </c>
      <c r="P28" s="19">
        <v>2</v>
      </c>
      <c r="Q28" s="19">
        <v>2</v>
      </c>
      <c r="R28" s="19">
        <v>1</v>
      </c>
      <c r="S28" s="75">
        <f>SUM(E28,F28,H28,J28,M28,P28)</f>
        <v>10</v>
      </c>
      <c r="T28" s="75">
        <f>SUM(E28,F28,H28,K28,N28,Q28)</f>
        <v>9</v>
      </c>
      <c r="U28" s="75">
        <f>SUM(E28,G28,I28,L28,O28,R28)</f>
        <v>5</v>
      </c>
    </row>
    <row r="29" spans="1:21" ht="15" customHeight="1" x14ac:dyDescent="0.35">
      <c r="A29" s="1" t="s">
        <v>14</v>
      </c>
      <c r="B29" s="22"/>
      <c r="C29" s="15"/>
      <c r="D29" s="18" t="s">
        <v>15</v>
      </c>
      <c r="E29" s="19">
        <v>0</v>
      </c>
      <c r="F29" s="19">
        <v>0</v>
      </c>
      <c r="G29" s="19">
        <v>0</v>
      </c>
      <c r="H29" s="19">
        <v>0</v>
      </c>
      <c r="I29" s="19">
        <v>11</v>
      </c>
      <c r="J29" s="19">
        <v>0</v>
      </c>
      <c r="K29" s="19">
        <v>0</v>
      </c>
      <c r="L29" s="19">
        <v>1</v>
      </c>
      <c r="M29" s="19">
        <v>0</v>
      </c>
      <c r="N29" s="19">
        <v>0</v>
      </c>
      <c r="O29" s="19">
        <v>7</v>
      </c>
      <c r="P29" s="19">
        <v>1</v>
      </c>
      <c r="Q29" s="19">
        <v>1</v>
      </c>
      <c r="R29" s="19">
        <v>2</v>
      </c>
      <c r="S29" s="75">
        <f>SUM(E29,F29,H29,J29,M29,P29)</f>
        <v>1</v>
      </c>
      <c r="T29" s="75">
        <f>SUM(E29,F29,H29,K29,N29,Q29)</f>
        <v>1</v>
      </c>
      <c r="U29" s="75">
        <f>SUM(E29,G29,I29,L29,O29,R29)</f>
        <v>21</v>
      </c>
    </row>
    <row r="30" spans="1:21" ht="15" customHeight="1" x14ac:dyDescent="0.35">
      <c r="B30" s="22"/>
      <c r="C30" s="15" t="s">
        <v>28</v>
      </c>
      <c r="D30" s="16" t="s">
        <v>13</v>
      </c>
      <c r="E30" s="17">
        <f t="shared" ref="E30:R30" si="15">SUM(E31:E32)</f>
        <v>0</v>
      </c>
      <c r="F30" s="17">
        <f t="shared" si="15"/>
        <v>2</v>
      </c>
      <c r="G30" s="17">
        <f t="shared" si="15"/>
        <v>2</v>
      </c>
      <c r="H30" s="17">
        <f t="shared" si="15"/>
        <v>2</v>
      </c>
      <c r="I30" s="17">
        <f t="shared" si="15"/>
        <v>3</v>
      </c>
      <c r="J30" s="17">
        <f t="shared" si="15"/>
        <v>2</v>
      </c>
      <c r="K30" s="17">
        <f t="shared" si="15"/>
        <v>2</v>
      </c>
      <c r="L30" s="17">
        <f t="shared" si="15"/>
        <v>4</v>
      </c>
      <c r="M30" s="17">
        <f t="shared" si="15"/>
        <v>2</v>
      </c>
      <c r="N30" s="17">
        <f t="shared" si="15"/>
        <v>2</v>
      </c>
      <c r="O30" s="17">
        <f t="shared" si="15"/>
        <v>5</v>
      </c>
      <c r="P30" s="17">
        <f t="shared" si="15"/>
        <v>1</v>
      </c>
      <c r="Q30" s="17">
        <f t="shared" si="15"/>
        <v>1</v>
      </c>
      <c r="R30" s="17">
        <f t="shared" si="15"/>
        <v>5</v>
      </c>
      <c r="S30" s="74">
        <f>SUM(E30,F30,H30,J30,M30,P30)</f>
        <v>9</v>
      </c>
      <c r="T30" s="74">
        <f>SUM(E30,F30,H30,K30,N30,Q30)</f>
        <v>9</v>
      </c>
      <c r="U30" s="74">
        <f>SUM(E30,G30,I30,L30,O30,R30)</f>
        <v>19</v>
      </c>
    </row>
    <row r="31" spans="1:21" ht="15" customHeight="1" x14ac:dyDescent="0.35">
      <c r="A31" s="1" t="s">
        <v>14</v>
      </c>
      <c r="B31" s="22"/>
      <c r="C31" s="15"/>
      <c r="D31" s="18" t="s">
        <v>15</v>
      </c>
      <c r="E31" s="19">
        <v>0</v>
      </c>
      <c r="F31" s="19">
        <v>1</v>
      </c>
      <c r="G31" s="19">
        <v>1</v>
      </c>
      <c r="H31" s="19">
        <v>1</v>
      </c>
      <c r="I31" s="19">
        <v>1</v>
      </c>
      <c r="J31" s="19">
        <v>1</v>
      </c>
      <c r="K31" s="19">
        <v>1</v>
      </c>
      <c r="L31" s="19">
        <v>1</v>
      </c>
      <c r="M31" s="19">
        <v>1</v>
      </c>
      <c r="N31" s="19">
        <v>1</v>
      </c>
      <c r="O31" s="19">
        <v>1</v>
      </c>
      <c r="P31" s="19">
        <v>1</v>
      </c>
      <c r="Q31" s="19">
        <v>1</v>
      </c>
      <c r="R31" s="19">
        <v>1</v>
      </c>
      <c r="S31" s="75">
        <f>SUM(E31,F31,H31,J31,M31,P31)</f>
        <v>5</v>
      </c>
      <c r="T31" s="75">
        <f>SUM(E31,F31,H31,K31,N31,Q31)</f>
        <v>5</v>
      </c>
      <c r="U31" s="75">
        <f>SUM(E31,G31,I31,L31,O31,R31)</f>
        <v>5</v>
      </c>
    </row>
    <row r="32" spans="1:21" ht="15" customHeight="1" x14ac:dyDescent="0.35">
      <c r="B32" s="22"/>
      <c r="C32" s="15"/>
      <c r="D32" s="18" t="s">
        <v>29</v>
      </c>
      <c r="E32" s="19">
        <v>0</v>
      </c>
      <c r="F32" s="19">
        <v>1</v>
      </c>
      <c r="G32" s="19">
        <v>1</v>
      </c>
      <c r="H32" s="19">
        <v>1</v>
      </c>
      <c r="I32" s="19">
        <v>2</v>
      </c>
      <c r="J32" s="19">
        <v>1</v>
      </c>
      <c r="K32" s="19">
        <v>1</v>
      </c>
      <c r="L32" s="19">
        <v>3</v>
      </c>
      <c r="M32" s="19">
        <v>1</v>
      </c>
      <c r="N32" s="19">
        <v>1</v>
      </c>
      <c r="O32" s="19">
        <v>4</v>
      </c>
      <c r="P32" s="19">
        <v>0</v>
      </c>
      <c r="Q32" s="19">
        <v>0</v>
      </c>
      <c r="R32" s="19">
        <v>4</v>
      </c>
      <c r="S32" s="75">
        <f>SUM(E32,F32,H32,J32,M32,P32)</f>
        <v>4</v>
      </c>
      <c r="T32" s="75">
        <f>SUM(E32,F32,H32,K32,N32,Q32)</f>
        <v>4</v>
      </c>
      <c r="U32" s="75">
        <f>SUM(E32,G32,I32,L32,O32,R32)</f>
        <v>14</v>
      </c>
    </row>
    <row r="33" spans="1:21" ht="15" customHeight="1" x14ac:dyDescent="0.35">
      <c r="B33" s="22"/>
      <c r="C33" s="15" t="s">
        <v>30</v>
      </c>
      <c r="D33" s="16" t="s">
        <v>13</v>
      </c>
      <c r="E33" s="17">
        <f t="shared" ref="E33:R33" si="16">SUM(E34:E35)</f>
        <v>3</v>
      </c>
      <c r="F33" s="17">
        <f t="shared" si="16"/>
        <v>9</v>
      </c>
      <c r="G33" s="17">
        <f t="shared" si="16"/>
        <v>9</v>
      </c>
      <c r="H33" s="17">
        <f t="shared" si="16"/>
        <v>9</v>
      </c>
      <c r="I33" s="17">
        <f t="shared" si="16"/>
        <v>14</v>
      </c>
      <c r="J33" s="17">
        <f t="shared" si="16"/>
        <v>9</v>
      </c>
      <c r="K33" s="17">
        <f t="shared" si="16"/>
        <v>9</v>
      </c>
      <c r="L33" s="17">
        <f t="shared" si="16"/>
        <v>11</v>
      </c>
      <c r="M33" s="17">
        <f t="shared" si="16"/>
        <v>9</v>
      </c>
      <c r="N33" s="17">
        <f t="shared" si="16"/>
        <v>5</v>
      </c>
      <c r="O33" s="17">
        <f t="shared" si="16"/>
        <v>8</v>
      </c>
      <c r="P33" s="17">
        <f t="shared" si="16"/>
        <v>9</v>
      </c>
      <c r="Q33" s="17">
        <f t="shared" si="16"/>
        <v>7</v>
      </c>
      <c r="R33" s="17">
        <f t="shared" si="16"/>
        <v>9</v>
      </c>
      <c r="S33" s="74">
        <f>SUM(E33,F33,H33,J33,M33,P33)</f>
        <v>48</v>
      </c>
      <c r="T33" s="74">
        <f>SUM(E33,F33,H33,K33,N33,Q33)</f>
        <v>42</v>
      </c>
      <c r="U33" s="74">
        <f>SUM(E33,G33,I33,L33,O33,R33)</f>
        <v>54</v>
      </c>
    </row>
    <row r="34" spans="1:21" ht="15" customHeight="1" x14ac:dyDescent="0.35">
      <c r="B34" s="22"/>
      <c r="C34" s="15"/>
      <c r="D34" s="18" t="s">
        <v>21</v>
      </c>
      <c r="E34" s="19">
        <v>0</v>
      </c>
      <c r="F34" s="19">
        <v>4</v>
      </c>
      <c r="G34" s="19">
        <v>0</v>
      </c>
      <c r="H34" s="19">
        <v>4</v>
      </c>
      <c r="I34" s="19">
        <v>6</v>
      </c>
      <c r="J34" s="19">
        <v>4</v>
      </c>
      <c r="K34" s="19">
        <v>4</v>
      </c>
      <c r="L34" s="19">
        <v>4</v>
      </c>
      <c r="M34" s="19">
        <v>4</v>
      </c>
      <c r="N34" s="19">
        <v>2</v>
      </c>
      <c r="O34" s="19">
        <v>2</v>
      </c>
      <c r="P34" s="19">
        <v>4</v>
      </c>
      <c r="Q34" s="19">
        <v>4</v>
      </c>
      <c r="R34" s="19">
        <v>4</v>
      </c>
      <c r="S34" s="75">
        <f>SUM(E34,F34,H34,J34,M34,P34)</f>
        <v>20</v>
      </c>
      <c r="T34" s="75">
        <f>SUM(E34,F34,H34,K34,N34,Q34)</f>
        <v>18</v>
      </c>
      <c r="U34" s="75">
        <f>SUM(E34,G34,I34,L34,O34,R34)</f>
        <v>16</v>
      </c>
    </row>
    <row r="35" spans="1:21" ht="15" customHeight="1" x14ac:dyDescent="0.35">
      <c r="A35" s="1" t="s">
        <v>14</v>
      </c>
      <c r="B35" s="22"/>
      <c r="C35" s="15"/>
      <c r="D35" s="18" t="s">
        <v>15</v>
      </c>
      <c r="E35" s="19">
        <v>3</v>
      </c>
      <c r="F35" s="19">
        <v>5</v>
      </c>
      <c r="G35" s="19">
        <v>9</v>
      </c>
      <c r="H35" s="19">
        <v>5</v>
      </c>
      <c r="I35" s="19">
        <v>8</v>
      </c>
      <c r="J35" s="19">
        <v>5</v>
      </c>
      <c r="K35" s="19">
        <v>5</v>
      </c>
      <c r="L35" s="19">
        <v>7</v>
      </c>
      <c r="M35" s="19">
        <v>5</v>
      </c>
      <c r="N35" s="19">
        <v>3</v>
      </c>
      <c r="O35" s="19">
        <v>6</v>
      </c>
      <c r="P35" s="19">
        <v>5</v>
      </c>
      <c r="Q35" s="19">
        <v>3</v>
      </c>
      <c r="R35" s="19">
        <v>5</v>
      </c>
      <c r="S35" s="75">
        <f>SUM(E35,F35,H35,J35,M35,P35)</f>
        <v>28</v>
      </c>
      <c r="T35" s="75">
        <f>SUM(E35,F35,H35,K35,N35,Q35)</f>
        <v>24</v>
      </c>
      <c r="U35" s="75">
        <f>SUM(E35,G35,I35,L35,O35,R35)</f>
        <v>38</v>
      </c>
    </row>
    <row r="36" spans="1:21" ht="15" customHeight="1" x14ac:dyDescent="0.35">
      <c r="B36" s="22"/>
      <c r="C36" s="15" t="s">
        <v>31</v>
      </c>
      <c r="D36" s="16" t="s">
        <v>13</v>
      </c>
      <c r="E36" s="17">
        <f t="shared" ref="E36:R36" si="17">SUM(E37:E39)</f>
        <v>0</v>
      </c>
      <c r="F36" s="17">
        <f t="shared" si="17"/>
        <v>2</v>
      </c>
      <c r="G36" s="17">
        <f t="shared" si="17"/>
        <v>0</v>
      </c>
      <c r="H36" s="17">
        <f t="shared" si="17"/>
        <v>5</v>
      </c>
      <c r="I36" s="17">
        <f t="shared" si="17"/>
        <v>4</v>
      </c>
      <c r="J36" s="17">
        <f t="shared" si="17"/>
        <v>11</v>
      </c>
      <c r="K36" s="17">
        <f t="shared" si="17"/>
        <v>11</v>
      </c>
      <c r="L36" s="17">
        <f t="shared" si="17"/>
        <v>16</v>
      </c>
      <c r="M36" s="17">
        <f t="shared" si="17"/>
        <v>10</v>
      </c>
      <c r="N36" s="17">
        <f t="shared" si="17"/>
        <v>16</v>
      </c>
      <c r="O36" s="17">
        <f t="shared" si="17"/>
        <v>30</v>
      </c>
      <c r="P36" s="17">
        <f t="shared" si="17"/>
        <v>10</v>
      </c>
      <c r="Q36" s="17">
        <f t="shared" si="17"/>
        <v>9</v>
      </c>
      <c r="R36" s="17">
        <f t="shared" si="17"/>
        <v>14</v>
      </c>
      <c r="S36" s="74">
        <f>SUM(E36,F36,H36,J36,M36,P36)</f>
        <v>38</v>
      </c>
      <c r="T36" s="74">
        <f>SUM(E36,F36,H36,K36,N36,Q36)</f>
        <v>43</v>
      </c>
      <c r="U36" s="74">
        <f>SUM(E36,G36,I36,L36,O36,R36)</f>
        <v>64</v>
      </c>
    </row>
    <row r="37" spans="1:21" ht="15" customHeight="1" x14ac:dyDescent="0.35">
      <c r="A37" s="1" t="s">
        <v>14</v>
      </c>
      <c r="B37" s="22"/>
      <c r="C37" s="15"/>
      <c r="D37" s="18" t="s">
        <v>15</v>
      </c>
      <c r="E37" s="19">
        <v>0</v>
      </c>
      <c r="F37" s="19">
        <v>0</v>
      </c>
      <c r="G37" s="19">
        <v>0</v>
      </c>
      <c r="H37" s="19">
        <v>2</v>
      </c>
      <c r="I37" s="19">
        <v>2</v>
      </c>
      <c r="J37" s="19">
        <v>2</v>
      </c>
      <c r="K37" s="19">
        <v>2</v>
      </c>
      <c r="L37" s="19">
        <v>4</v>
      </c>
      <c r="M37" s="19">
        <v>2</v>
      </c>
      <c r="N37" s="19">
        <v>2</v>
      </c>
      <c r="O37" s="19">
        <v>11</v>
      </c>
      <c r="P37" s="19">
        <v>2</v>
      </c>
      <c r="Q37" s="19">
        <v>0</v>
      </c>
      <c r="R37" s="19">
        <v>2</v>
      </c>
      <c r="S37" s="75">
        <f>SUM(E37,F37,H37,J37,M37,P37)</f>
        <v>8</v>
      </c>
      <c r="T37" s="75">
        <f>SUM(E37,F37,H37,K37,N37,Q37)</f>
        <v>6</v>
      </c>
      <c r="U37" s="75">
        <f>SUM(E37,G37,I37,L37,O37,R37)</f>
        <v>19</v>
      </c>
    </row>
    <row r="38" spans="1:21" ht="15" customHeight="1" x14ac:dyDescent="0.35">
      <c r="B38" s="22"/>
      <c r="C38" s="15"/>
      <c r="D38" s="18" t="s">
        <v>21</v>
      </c>
      <c r="E38" s="19">
        <v>0</v>
      </c>
      <c r="F38" s="19">
        <v>1</v>
      </c>
      <c r="G38" s="19">
        <v>0</v>
      </c>
      <c r="H38" s="19">
        <v>1</v>
      </c>
      <c r="I38" s="19">
        <v>0</v>
      </c>
      <c r="J38" s="19">
        <v>2</v>
      </c>
      <c r="K38" s="19" t="s">
        <v>32</v>
      </c>
      <c r="L38" s="19" t="s">
        <v>32</v>
      </c>
      <c r="M38" s="19">
        <v>1</v>
      </c>
      <c r="N38" s="19" t="s">
        <v>32</v>
      </c>
      <c r="O38" s="19" t="s">
        <v>32</v>
      </c>
      <c r="P38" s="19">
        <v>1</v>
      </c>
      <c r="Q38" s="19" t="s">
        <v>32</v>
      </c>
      <c r="R38" s="19" t="s">
        <v>32</v>
      </c>
      <c r="S38" s="75">
        <f>SUM(E38,F38,H38,J38,M38,P38)</f>
        <v>6</v>
      </c>
      <c r="T38" s="75">
        <f>SUM(E38,F38,H38,K38,N38,Q38)</f>
        <v>2</v>
      </c>
      <c r="U38" s="75">
        <f>SUM(E38,G38,I38,L38,O38,R38)</f>
        <v>0</v>
      </c>
    </row>
    <row r="39" spans="1:21" ht="22" customHeight="1" x14ac:dyDescent="0.35">
      <c r="B39" s="22"/>
      <c r="C39" s="15"/>
      <c r="D39" s="18" t="s">
        <v>27</v>
      </c>
      <c r="E39" s="19">
        <v>0</v>
      </c>
      <c r="F39" s="19">
        <v>1</v>
      </c>
      <c r="G39" s="19">
        <v>0</v>
      </c>
      <c r="H39" s="19">
        <f>1+1</f>
        <v>2</v>
      </c>
      <c r="I39" s="19">
        <f>1+1</f>
        <v>2</v>
      </c>
      <c r="J39" s="19">
        <f>3+4</f>
        <v>7</v>
      </c>
      <c r="K39" s="19">
        <f>3+6</f>
        <v>9</v>
      </c>
      <c r="L39" s="19">
        <f>3+9</f>
        <v>12</v>
      </c>
      <c r="M39" s="19">
        <f>3+4</f>
        <v>7</v>
      </c>
      <c r="N39" s="19">
        <f>2+12</f>
        <v>14</v>
      </c>
      <c r="O39" s="19">
        <f>2+17</f>
        <v>19</v>
      </c>
      <c r="P39" s="19">
        <f>3+4</f>
        <v>7</v>
      </c>
      <c r="Q39" s="19">
        <f>3+6</f>
        <v>9</v>
      </c>
      <c r="R39" s="19">
        <f>3+9</f>
        <v>12</v>
      </c>
      <c r="S39" s="75">
        <f>SUM(E39,F39,H39,J39,M39,P39)</f>
        <v>24</v>
      </c>
      <c r="T39" s="75">
        <f>SUM(E39,F39,H39,K39,N39,Q39)</f>
        <v>35</v>
      </c>
      <c r="U39" s="75">
        <f>SUM(E39,G39,I39,L39,O39,R39)</f>
        <v>45</v>
      </c>
    </row>
    <row r="40" spans="1:21" ht="15" customHeight="1" x14ac:dyDescent="0.35">
      <c r="B40" s="23"/>
      <c r="C40" s="24"/>
      <c r="D40" s="24"/>
      <c r="E40" s="24"/>
      <c r="F40" s="24"/>
      <c r="G40" s="24"/>
      <c r="H40" s="24"/>
      <c r="I40" s="24"/>
      <c r="J40" s="24"/>
      <c r="K40" s="24"/>
      <c r="L40" s="24"/>
      <c r="M40" s="24"/>
      <c r="N40" s="24"/>
      <c r="O40" s="24"/>
      <c r="P40" s="24"/>
      <c r="Q40" s="24"/>
      <c r="R40" s="24"/>
      <c r="S40" s="1"/>
    </row>
    <row r="41" spans="1:21" ht="15" customHeight="1" x14ac:dyDescent="0.35">
      <c r="B41" s="7" t="s">
        <v>7</v>
      </c>
      <c r="C41" s="7"/>
      <c r="D41" s="7" t="s">
        <v>8</v>
      </c>
      <c r="E41" s="8" t="s">
        <v>1</v>
      </c>
      <c r="F41" s="7">
        <v>2021</v>
      </c>
      <c r="G41" s="7"/>
      <c r="H41" s="7">
        <v>2022</v>
      </c>
      <c r="I41" s="7"/>
      <c r="J41" s="7">
        <v>2023</v>
      </c>
      <c r="K41" s="7"/>
      <c r="L41" s="7"/>
      <c r="M41" s="7">
        <v>2024</v>
      </c>
      <c r="N41" s="7"/>
      <c r="O41" s="7"/>
      <c r="P41" s="7">
        <v>2025</v>
      </c>
      <c r="Q41" s="7"/>
      <c r="R41" s="7"/>
      <c r="S41" s="68" t="s">
        <v>64</v>
      </c>
      <c r="T41" s="68"/>
      <c r="U41" s="68"/>
    </row>
    <row r="42" spans="1:21" ht="25" customHeight="1" x14ac:dyDescent="0.35">
      <c r="B42" s="7"/>
      <c r="C42" s="7"/>
      <c r="D42" s="7"/>
      <c r="E42" s="8"/>
      <c r="F42" s="9" t="s">
        <v>2</v>
      </c>
      <c r="G42" s="9" t="s">
        <v>3</v>
      </c>
      <c r="H42" s="9" t="s">
        <v>2</v>
      </c>
      <c r="I42" s="9" t="s">
        <v>3</v>
      </c>
      <c r="J42" s="9" t="s">
        <v>4</v>
      </c>
      <c r="K42" s="9" t="s">
        <v>5</v>
      </c>
      <c r="L42" s="9" t="s">
        <v>3</v>
      </c>
      <c r="M42" s="9" t="s">
        <v>4</v>
      </c>
      <c r="N42" s="9" t="s">
        <v>5</v>
      </c>
      <c r="O42" s="9" t="s">
        <v>3</v>
      </c>
      <c r="P42" s="9" t="s">
        <v>4</v>
      </c>
      <c r="Q42" s="9" t="s">
        <v>5</v>
      </c>
      <c r="R42" s="9" t="s">
        <v>3</v>
      </c>
      <c r="S42" s="69" t="s">
        <v>65</v>
      </c>
      <c r="T42" s="69" t="s">
        <v>66</v>
      </c>
      <c r="U42" s="69" t="s">
        <v>67</v>
      </c>
    </row>
    <row r="43" spans="1:21" ht="46.5" customHeight="1" x14ac:dyDescent="0.35">
      <c r="B43" s="10" t="s">
        <v>33</v>
      </c>
      <c r="C43" s="10"/>
      <c r="D43" s="11"/>
      <c r="E43" s="25">
        <f t="shared" ref="E43:R43" si="18">SUM(E44,E48)</f>
        <v>4</v>
      </c>
      <c r="F43" s="25">
        <f t="shared" si="18"/>
        <v>6</v>
      </c>
      <c r="G43" s="25">
        <f t="shared" si="18"/>
        <v>7</v>
      </c>
      <c r="H43" s="25">
        <f t="shared" si="18"/>
        <v>4</v>
      </c>
      <c r="I43" s="25">
        <f t="shared" si="18"/>
        <v>38</v>
      </c>
      <c r="J43" s="25">
        <f t="shared" si="18"/>
        <v>4</v>
      </c>
      <c r="K43" s="25">
        <f t="shared" si="18"/>
        <v>4</v>
      </c>
      <c r="L43" s="25">
        <f t="shared" si="18"/>
        <v>25</v>
      </c>
      <c r="M43" s="25">
        <f t="shared" si="18"/>
        <v>6</v>
      </c>
      <c r="N43" s="25">
        <f t="shared" si="18"/>
        <v>7</v>
      </c>
      <c r="O43" s="25">
        <f t="shared" si="18"/>
        <v>49</v>
      </c>
      <c r="P43" s="25">
        <f t="shared" si="18"/>
        <v>4</v>
      </c>
      <c r="Q43" s="25">
        <f t="shared" si="18"/>
        <v>5</v>
      </c>
      <c r="R43" s="25">
        <f t="shared" si="18"/>
        <v>77</v>
      </c>
      <c r="S43" s="76">
        <f>SUM(E43,F43,H43,J43,M43,P43)</f>
        <v>28</v>
      </c>
      <c r="T43" s="76">
        <f>SUM(E43,F43,H43,K43,N43,Q43)</f>
        <v>30</v>
      </c>
      <c r="U43" s="76">
        <f>SUM(E43,G43,I43,L43,O43,R43)</f>
        <v>200</v>
      </c>
    </row>
    <row r="44" spans="1:21" ht="49.5" customHeight="1" x14ac:dyDescent="0.35">
      <c r="B44" s="10" t="s">
        <v>34</v>
      </c>
      <c r="C44" s="10"/>
      <c r="D44" s="11"/>
      <c r="E44" s="13">
        <f t="shared" ref="E44:R44" si="19">E45</f>
        <v>0</v>
      </c>
      <c r="F44" s="13">
        <f t="shared" si="19"/>
        <v>0</v>
      </c>
      <c r="G44" s="13">
        <f t="shared" si="19"/>
        <v>0</v>
      </c>
      <c r="H44" s="13">
        <f t="shared" si="19"/>
        <v>2</v>
      </c>
      <c r="I44" s="13">
        <f t="shared" si="19"/>
        <v>34</v>
      </c>
      <c r="J44" s="13">
        <f t="shared" si="19"/>
        <v>2</v>
      </c>
      <c r="K44" s="13">
        <f t="shared" si="19"/>
        <v>2</v>
      </c>
      <c r="L44" s="13">
        <f t="shared" si="19"/>
        <v>21</v>
      </c>
      <c r="M44" s="13">
        <f t="shared" si="19"/>
        <v>4</v>
      </c>
      <c r="N44" s="13">
        <f t="shared" si="19"/>
        <v>5</v>
      </c>
      <c r="O44" s="13">
        <f t="shared" si="19"/>
        <v>46</v>
      </c>
      <c r="P44" s="13">
        <f t="shared" si="19"/>
        <v>4</v>
      </c>
      <c r="Q44" s="13">
        <f t="shared" si="19"/>
        <v>5</v>
      </c>
      <c r="R44" s="13">
        <f t="shared" si="19"/>
        <v>72</v>
      </c>
      <c r="S44" s="73">
        <f>SUM(E44,F44,H44,J44,M44,P44)</f>
        <v>12</v>
      </c>
      <c r="T44" s="73">
        <f>SUM(E44,F44,H44,K44,N44,Q44)</f>
        <v>14</v>
      </c>
      <c r="U44" s="73">
        <f>SUM(E44,G44,I44,L44,O44,R44)</f>
        <v>173</v>
      </c>
    </row>
    <row r="45" spans="1:21" ht="15" customHeight="1" x14ac:dyDescent="0.35">
      <c r="B45" s="22" t="s">
        <v>6</v>
      </c>
      <c r="C45" s="15" t="s">
        <v>35</v>
      </c>
      <c r="D45" s="16" t="s">
        <v>13</v>
      </c>
      <c r="E45" s="17">
        <f t="shared" ref="E45:R45" si="20">SUM(E46:E47)</f>
        <v>0</v>
      </c>
      <c r="F45" s="17">
        <f t="shared" si="20"/>
        <v>0</v>
      </c>
      <c r="G45" s="17">
        <f t="shared" si="20"/>
        <v>0</v>
      </c>
      <c r="H45" s="17">
        <f t="shared" si="20"/>
        <v>2</v>
      </c>
      <c r="I45" s="17">
        <f t="shared" si="20"/>
        <v>34</v>
      </c>
      <c r="J45" s="17">
        <f t="shared" si="20"/>
        <v>2</v>
      </c>
      <c r="K45" s="17">
        <f t="shared" si="20"/>
        <v>2</v>
      </c>
      <c r="L45" s="17">
        <f t="shared" si="20"/>
        <v>21</v>
      </c>
      <c r="M45" s="17">
        <f t="shared" si="20"/>
        <v>4</v>
      </c>
      <c r="N45" s="17">
        <f t="shared" si="20"/>
        <v>5</v>
      </c>
      <c r="O45" s="17">
        <f t="shared" si="20"/>
        <v>46</v>
      </c>
      <c r="P45" s="17">
        <f t="shared" si="20"/>
        <v>4</v>
      </c>
      <c r="Q45" s="17">
        <f t="shared" si="20"/>
        <v>5</v>
      </c>
      <c r="R45" s="17">
        <f t="shared" si="20"/>
        <v>72</v>
      </c>
      <c r="S45" s="74">
        <f>SUM(E45,F45,H45,J45,M45,P45)</f>
        <v>12</v>
      </c>
      <c r="T45" s="74">
        <f>SUM(E45,F45,H45,K45,N45,Q45)</f>
        <v>14</v>
      </c>
      <c r="U45" s="74">
        <f>SUM(E45,G45,I45,L45,O45,R45)</f>
        <v>173</v>
      </c>
    </row>
    <row r="46" spans="1:21" ht="15" customHeight="1" x14ac:dyDescent="0.35">
      <c r="B46" s="22"/>
      <c r="C46" s="15"/>
      <c r="D46" s="18" t="s">
        <v>18</v>
      </c>
      <c r="E46" s="19">
        <v>0</v>
      </c>
      <c r="F46" s="19">
        <v>0</v>
      </c>
      <c r="G46" s="19">
        <v>0</v>
      </c>
      <c r="H46" s="19">
        <v>0</v>
      </c>
      <c r="I46" s="19">
        <v>0</v>
      </c>
      <c r="J46" s="19">
        <v>0</v>
      </c>
      <c r="K46" s="19">
        <v>0</v>
      </c>
      <c r="L46" s="19">
        <v>0</v>
      </c>
      <c r="M46" s="19">
        <v>3</v>
      </c>
      <c r="N46" s="19">
        <v>3</v>
      </c>
      <c r="O46" s="19">
        <v>6</v>
      </c>
      <c r="P46" s="19">
        <v>3</v>
      </c>
      <c r="Q46" s="19">
        <v>3</v>
      </c>
      <c r="R46" s="19">
        <v>5</v>
      </c>
      <c r="S46" s="75">
        <f>SUM(E46,F46,H46,J46,M46,P46)</f>
        <v>6</v>
      </c>
      <c r="T46" s="75">
        <f>SUM(E46,F46,H46,K46,N46,Q46)</f>
        <v>6</v>
      </c>
      <c r="U46" s="75">
        <f>SUM(E46,G46,I46,L46,O46,R46)</f>
        <v>11</v>
      </c>
    </row>
    <row r="47" spans="1:21" ht="15" customHeight="1" x14ac:dyDescent="0.35">
      <c r="A47" s="1" t="s">
        <v>14</v>
      </c>
      <c r="B47" s="22"/>
      <c r="C47" s="15"/>
      <c r="D47" s="18" t="s">
        <v>15</v>
      </c>
      <c r="E47" s="19">
        <v>0</v>
      </c>
      <c r="F47" s="19">
        <v>0</v>
      </c>
      <c r="G47" s="19">
        <v>0</v>
      </c>
      <c r="H47" s="19">
        <v>2</v>
      </c>
      <c r="I47" s="19">
        <v>34</v>
      </c>
      <c r="J47" s="19">
        <v>2</v>
      </c>
      <c r="K47" s="19">
        <v>2</v>
      </c>
      <c r="L47" s="19">
        <v>21</v>
      </c>
      <c r="M47" s="19">
        <v>1</v>
      </c>
      <c r="N47" s="19">
        <v>2</v>
      </c>
      <c r="O47" s="19">
        <v>40</v>
      </c>
      <c r="P47" s="19">
        <v>1</v>
      </c>
      <c r="Q47" s="19">
        <v>2</v>
      </c>
      <c r="R47" s="19">
        <v>67</v>
      </c>
      <c r="S47" s="75">
        <f>SUM(E47,F47,H47,J47,M47,P47)</f>
        <v>6</v>
      </c>
      <c r="T47" s="75">
        <f>SUM(E47,F47,H47,K47,N47,Q47)</f>
        <v>8</v>
      </c>
      <c r="U47" s="75">
        <f>SUM(E47,G47,I47,L47,O47,R47)</f>
        <v>162</v>
      </c>
    </row>
    <row r="48" spans="1:21" ht="51" customHeight="1" x14ac:dyDescent="0.35">
      <c r="B48" s="26" t="s">
        <v>36</v>
      </c>
      <c r="C48" s="26"/>
      <c r="D48" s="27"/>
      <c r="E48" s="63">
        <f t="shared" ref="E48:R49" si="21">E49</f>
        <v>4</v>
      </c>
      <c r="F48" s="63">
        <f t="shared" si="21"/>
        <v>6</v>
      </c>
      <c r="G48" s="63">
        <f t="shared" si="21"/>
        <v>7</v>
      </c>
      <c r="H48" s="63">
        <f t="shared" si="21"/>
        <v>2</v>
      </c>
      <c r="I48" s="63">
        <f t="shared" si="21"/>
        <v>4</v>
      </c>
      <c r="J48" s="63">
        <f t="shared" si="21"/>
        <v>2</v>
      </c>
      <c r="K48" s="63">
        <f t="shared" si="21"/>
        <v>2</v>
      </c>
      <c r="L48" s="63">
        <f t="shared" si="21"/>
        <v>4</v>
      </c>
      <c r="M48" s="63">
        <f t="shared" si="21"/>
        <v>2</v>
      </c>
      <c r="N48" s="63">
        <f t="shared" si="21"/>
        <v>2</v>
      </c>
      <c r="O48" s="63">
        <f t="shared" si="21"/>
        <v>3</v>
      </c>
      <c r="P48" s="63">
        <f t="shared" si="21"/>
        <v>0</v>
      </c>
      <c r="Q48" s="63">
        <f t="shared" si="21"/>
        <v>0</v>
      </c>
      <c r="R48" s="63">
        <f t="shared" si="21"/>
        <v>5</v>
      </c>
      <c r="S48" s="82">
        <f>SUM(E48,F48,H48,J48,M48,P48)</f>
        <v>16</v>
      </c>
      <c r="T48" s="82">
        <f>SUM(E48,F48,H48,K48,N48,Q48)</f>
        <v>16</v>
      </c>
      <c r="U48" s="82">
        <f>SUM(E48,G48,I48,L48,O48,R48)</f>
        <v>27</v>
      </c>
    </row>
    <row r="49" spans="1:26" ht="15" customHeight="1" x14ac:dyDescent="0.35">
      <c r="B49" s="22" t="s">
        <v>6</v>
      </c>
      <c r="C49" s="15" t="s">
        <v>37</v>
      </c>
      <c r="D49" s="16" t="s">
        <v>13</v>
      </c>
      <c r="E49" s="19">
        <f t="shared" si="21"/>
        <v>4</v>
      </c>
      <c r="F49" s="19">
        <f t="shared" si="21"/>
        <v>6</v>
      </c>
      <c r="G49" s="19">
        <f t="shared" si="21"/>
        <v>7</v>
      </c>
      <c r="H49" s="19">
        <f t="shared" si="21"/>
        <v>2</v>
      </c>
      <c r="I49" s="19">
        <f t="shared" si="21"/>
        <v>4</v>
      </c>
      <c r="J49" s="19">
        <f t="shared" si="21"/>
        <v>2</v>
      </c>
      <c r="K49" s="19">
        <f t="shared" si="21"/>
        <v>2</v>
      </c>
      <c r="L49" s="19">
        <f t="shared" si="21"/>
        <v>4</v>
      </c>
      <c r="M49" s="19">
        <f t="shared" si="21"/>
        <v>2</v>
      </c>
      <c r="N49" s="19">
        <f t="shared" si="21"/>
        <v>2</v>
      </c>
      <c r="O49" s="19">
        <f t="shared" si="21"/>
        <v>3</v>
      </c>
      <c r="P49" s="19">
        <f t="shared" si="21"/>
        <v>0</v>
      </c>
      <c r="Q49" s="19">
        <f t="shared" si="21"/>
        <v>0</v>
      </c>
      <c r="R49" s="19">
        <f t="shared" si="21"/>
        <v>5</v>
      </c>
      <c r="S49" s="75">
        <f>SUM(E49,F49,H49,J49,M49,P49)</f>
        <v>16</v>
      </c>
      <c r="T49" s="75">
        <f>SUM(E49,F49,H49,K49,N49,Q49)</f>
        <v>16</v>
      </c>
      <c r="U49" s="75">
        <f>SUM(E49,G49,I49,L49,O49,R49)</f>
        <v>27</v>
      </c>
    </row>
    <row r="50" spans="1:26" x14ac:dyDescent="0.35">
      <c r="B50" s="22"/>
      <c r="C50" s="15"/>
      <c r="D50" s="18" t="s">
        <v>29</v>
      </c>
      <c r="E50" s="19">
        <v>4</v>
      </c>
      <c r="F50" s="19">
        <v>6</v>
      </c>
      <c r="G50" s="19">
        <v>7</v>
      </c>
      <c r="H50" s="19">
        <v>2</v>
      </c>
      <c r="I50" s="19">
        <v>4</v>
      </c>
      <c r="J50" s="19">
        <v>2</v>
      </c>
      <c r="K50" s="19">
        <v>2</v>
      </c>
      <c r="L50" s="19">
        <v>4</v>
      </c>
      <c r="M50" s="19">
        <v>2</v>
      </c>
      <c r="N50" s="19">
        <v>2</v>
      </c>
      <c r="O50" s="19">
        <v>3</v>
      </c>
      <c r="P50" s="19">
        <v>0</v>
      </c>
      <c r="Q50" s="19">
        <v>0</v>
      </c>
      <c r="R50" s="19">
        <v>5</v>
      </c>
      <c r="S50" s="75">
        <f>SUM(E50,F50,H50,J50,M50,P50)</f>
        <v>16</v>
      </c>
      <c r="T50" s="75">
        <f>SUM(E50,F50,H50,K50,N50,Q50)</f>
        <v>16</v>
      </c>
      <c r="U50" s="75">
        <f>SUM(E50,G50,I50,L50,O50,R50)</f>
        <v>27</v>
      </c>
    </row>
    <row r="51" spans="1:26" x14ac:dyDescent="0.35">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 customHeight="1" x14ac:dyDescent="0.35">
      <c r="B52" s="7" t="s">
        <v>7</v>
      </c>
      <c r="C52" s="7"/>
      <c r="D52" s="7" t="s">
        <v>8</v>
      </c>
      <c r="E52" s="8" t="s">
        <v>1</v>
      </c>
      <c r="F52" s="7">
        <v>2021</v>
      </c>
      <c r="G52" s="7"/>
      <c r="H52" s="7">
        <v>2022</v>
      </c>
      <c r="I52" s="7"/>
      <c r="J52" s="7">
        <v>2023</v>
      </c>
      <c r="K52" s="7"/>
      <c r="L52" s="7"/>
      <c r="M52" s="7">
        <v>2024</v>
      </c>
      <c r="N52" s="7"/>
      <c r="O52" s="7"/>
      <c r="P52" s="7">
        <v>2025</v>
      </c>
      <c r="Q52" s="7"/>
      <c r="R52" s="7"/>
      <c r="S52" s="68" t="s">
        <v>64</v>
      </c>
      <c r="T52" s="68"/>
      <c r="U52" s="68"/>
    </row>
    <row r="53" spans="1:26" ht="29.25" customHeight="1" x14ac:dyDescent="0.35">
      <c r="B53" s="7"/>
      <c r="C53" s="7"/>
      <c r="D53" s="7"/>
      <c r="E53" s="8"/>
      <c r="F53" s="9" t="s">
        <v>2</v>
      </c>
      <c r="G53" s="9" t="s">
        <v>3</v>
      </c>
      <c r="H53" s="9" t="s">
        <v>2</v>
      </c>
      <c r="I53" s="9" t="s">
        <v>3</v>
      </c>
      <c r="J53" s="9" t="s">
        <v>4</v>
      </c>
      <c r="K53" s="9" t="s">
        <v>5</v>
      </c>
      <c r="L53" s="9" t="s">
        <v>3</v>
      </c>
      <c r="M53" s="9" t="s">
        <v>4</v>
      </c>
      <c r="N53" s="9" t="s">
        <v>5</v>
      </c>
      <c r="O53" s="9" t="s">
        <v>3</v>
      </c>
      <c r="P53" s="9" t="s">
        <v>4</v>
      </c>
      <c r="Q53" s="9" t="s">
        <v>5</v>
      </c>
      <c r="R53" s="9" t="s">
        <v>3</v>
      </c>
      <c r="S53" s="69" t="s">
        <v>65</v>
      </c>
      <c r="T53" s="69" t="s">
        <v>66</v>
      </c>
      <c r="U53" s="69" t="s">
        <v>67</v>
      </c>
    </row>
    <row r="54" spans="1:26" ht="49.5" customHeight="1" x14ac:dyDescent="0.35">
      <c r="B54" s="10" t="s">
        <v>38</v>
      </c>
      <c r="C54" s="10"/>
      <c r="D54" s="11"/>
      <c r="E54" s="80">
        <f t="shared" ref="E54:R54" si="22">E55+E58</f>
        <v>134</v>
      </c>
      <c r="F54" s="80">
        <f t="shared" si="22"/>
        <v>472</v>
      </c>
      <c r="G54" s="80">
        <f t="shared" si="22"/>
        <v>1225</v>
      </c>
      <c r="H54" s="80">
        <f t="shared" si="22"/>
        <v>327</v>
      </c>
      <c r="I54" s="80">
        <f t="shared" si="22"/>
        <v>447</v>
      </c>
      <c r="J54" s="80">
        <f t="shared" si="22"/>
        <v>332</v>
      </c>
      <c r="K54" s="80">
        <f t="shared" si="22"/>
        <v>407</v>
      </c>
      <c r="L54" s="80">
        <f t="shared" si="22"/>
        <v>901</v>
      </c>
      <c r="M54" s="80">
        <f t="shared" si="22"/>
        <v>322</v>
      </c>
      <c r="N54" s="80">
        <f t="shared" si="22"/>
        <v>105</v>
      </c>
      <c r="O54" s="80">
        <f t="shared" si="22"/>
        <v>368</v>
      </c>
      <c r="P54" s="80">
        <f t="shared" si="22"/>
        <v>364</v>
      </c>
      <c r="Q54" s="80">
        <f t="shared" si="22"/>
        <v>257</v>
      </c>
      <c r="R54" s="80">
        <f t="shared" si="22"/>
        <v>266</v>
      </c>
      <c r="S54" s="81">
        <f>SUM(E54,F54,H54,J54,M54,P54)</f>
        <v>1951</v>
      </c>
      <c r="T54" s="81">
        <f>SUM(E54,F54,H54,K54,N54,Q54)</f>
        <v>1702</v>
      </c>
      <c r="U54" s="81">
        <f>SUM(E54,G54,I54,L54,O54,R54)</f>
        <v>3341</v>
      </c>
    </row>
    <row r="55" spans="1:26" ht="25" customHeight="1" x14ac:dyDescent="0.35">
      <c r="B55" s="10" t="s">
        <v>39</v>
      </c>
      <c r="C55" s="10"/>
      <c r="D55" s="11"/>
      <c r="E55" s="80">
        <f t="shared" ref="E55:R56" si="23">E56</f>
        <v>0</v>
      </c>
      <c r="F55" s="80">
        <f t="shared" si="23"/>
        <v>72</v>
      </c>
      <c r="G55" s="80">
        <f t="shared" si="23"/>
        <v>238</v>
      </c>
      <c r="H55" s="80">
        <f t="shared" si="23"/>
        <v>72</v>
      </c>
      <c r="I55" s="80">
        <f t="shared" si="23"/>
        <v>113</v>
      </c>
      <c r="J55" s="80">
        <f t="shared" si="23"/>
        <v>72</v>
      </c>
      <c r="K55" s="80">
        <f t="shared" si="23"/>
        <v>72</v>
      </c>
      <c r="L55" s="80">
        <f t="shared" si="23"/>
        <v>226</v>
      </c>
      <c r="M55" s="80">
        <f t="shared" si="23"/>
        <v>72</v>
      </c>
      <c r="N55" s="80">
        <f t="shared" si="23"/>
        <v>0</v>
      </c>
      <c r="O55" s="80">
        <f t="shared" si="23"/>
        <v>125</v>
      </c>
      <c r="P55" s="80">
        <f t="shared" si="23"/>
        <v>72</v>
      </c>
      <c r="Q55" s="80">
        <f t="shared" si="23"/>
        <v>0</v>
      </c>
      <c r="R55" s="80">
        <f t="shared" si="23"/>
        <v>0</v>
      </c>
      <c r="S55" s="81">
        <f>SUM(E55,F55,H55,J55,M55,P55)</f>
        <v>360</v>
      </c>
      <c r="T55" s="81">
        <f>SUM(E55,F55,H55,K55,N55,Q55)</f>
        <v>216</v>
      </c>
      <c r="U55" s="81">
        <f>SUM(E55,G55,I55,L55,O55,R55)</f>
        <v>702</v>
      </c>
    </row>
    <row r="56" spans="1:26" ht="15" customHeight="1" x14ac:dyDescent="0.35">
      <c r="B56" s="22" t="s">
        <v>6</v>
      </c>
      <c r="C56" s="15" t="s">
        <v>40</v>
      </c>
      <c r="D56" s="16" t="s">
        <v>13</v>
      </c>
      <c r="E56" s="19">
        <f t="shared" si="23"/>
        <v>0</v>
      </c>
      <c r="F56" s="19">
        <f t="shared" si="23"/>
        <v>72</v>
      </c>
      <c r="G56" s="19">
        <f t="shared" si="23"/>
        <v>238</v>
      </c>
      <c r="H56" s="19">
        <f t="shared" si="23"/>
        <v>72</v>
      </c>
      <c r="I56" s="19">
        <f t="shared" si="23"/>
        <v>113</v>
      </c>
      <c r="J56" s="19">
        <f t="shared" si="23"/>
        <v>72</v>
      </c>
      <c r="K56" s="19">
        <f t="shared" si="23"/>
        <v>72</v>
      </c>
      <c r="L56" s="19">
        <f t="shared" si="23"/>
        <v>226</v>
      </c>
      <c r="M56" s="19">
        <f t="shared" si="23"/>
        <v>72</v>
      </c>
      <c r="N56" s="19">
        <f t="shared" si="23"/>
        <v>0</v>
      </c>
      <c r="O56" s="19">
        <f t="shared" si="23"/>
        <v>125</v>
      </c>
      <c r="P56" s="19">
        <f t="shared" si="23"/>
        <v>72</v>
      </c>
      <c r="Q56" s="19">
        <f t="shared" si="23"/>
        <v>0</v>
      </c>
      <c r="R56" s="19">
        <f t="shared" si="23"/>
        <v>0</v>
      </c>
      <c r="S56" s="75">
        <f>SUM(E56,F56,H56,J56,M56,P56)</f>
        <v>360</v>
      </c>
      <c r="T56" s="75">
        <f>SUM(E56,F56,H56,K56,N56,Q56)</f>
        <v>216</v>
      </c>
      <c r="U56" s="75">
        <f>SUM(E56,G56,I56,L56,O56,R56)</f>
        <v>702</v>
      </c>
    </row>
    <row r="57" spans="1:26" ht="15" customHeight="1" x14ac:dyDescent="0.35">
      <c r="A57" s="1" t="s">
        <v>14</v>
      </c>
      <c r="B57" s="22"/>
      <c r="C57" s="15"/>
      <c r="D57" s="18" t="s">
        <v>15</v>
      </c>
      <c r="E57" s="19">
        <v>0</v>
      </c>
      <c r="F57" s="19">
        <v>72</v>
      </c>
      <c r="G57" s="19">
        <v>238</v>
      </c>
      <c r="H57" s="19">
        <v>72</v>
      </c>
      <c r="I57" s="19">
        <v>113</v>
      </c>
      <c r="J57" s="19">
        <v>72</v>
      </c>
      <c r="K57" s="19">
        <v>72</v>
      </c>
      <c r="L57" s="19">
        <v>226</v>
      </c>
      <c r="M57" s="19">
        <v>72</v>
      </c>
      <c r="N57" s="19">
        <v>0</v>
      </c>
      <c r="O57" s="19">
        <v>125</v>
      </c>
      <c r="P57" s="19">
        <v>72</v>
      </c>
      <c r="Q57" s="19">
        <v>0</v>
      </c>
      <c r="R57" s="19">
        <v>0</v>
      </c>
      <c r="S57" s="75">
        <f>SUM(E57,F57,H57,J57,M57,P57)</f>
        <v>360</v>
      </c>
      <c r="T57" s="75">
        <f>SUM(E57,F57,H57,K57,N57,Q57)</f>
        <v>216</v>
      </c>
      <c r="U57" s="75">
        <f>SUM(E57,G57,I57,L57,O57,R57)</f>
        <v>702</v>
      </c>
    </row>
    <row r="58" spans="1:26" ht="24" customHeight="1" x14ac:dyDescent="0.35">
      <c r="B58" s="10" t="s">
        <v>41</v>
      </c>
      <c r="C58" s="10"/>
      <c r="D58" s="11"/>
      <c r="E58" s="17">
        <f t="shared" ref="E58:R58" si="24">E59</f>
        <v>134</v>
      </c>
      <c r="F58" s="17">
        <f t="shared" si="24"/>
        <v>400</v>
      </c>
      <c r="G58" s="17">
        <f t="shared" si="24"/>
        <v>987</v>
      </c>
      <c r="H58" s="17">
        <f t="shared" si="24"/>
        <v>255</v>
      </c>
      <c r="I58" s="17">
        <f t="shared" si="24"/>
        <v>334</v>
      </c>
      <c r="J58" s="17">
        <f t="shared" si="24"/>
        <v>260</v>
      </c>
      <c r="K58" s="17">
        <f t="shared" si="24"/>
        <v>335</v>
      </c>
      <c r="L58" s="17">
        <f t="shared" si="24"/>
        <v>675</v>
      </c>
      <c r="M58" s="17">
        <f t="shared" si="24"/>
        <v>250</v>
      </c>
      <c r="N58" s="17">
        <f t="shared" si="24"/>
        <v>105</v>
      </c>
      <c r="O58" s="17">
        <f t="shared" si="24"/>
        <v>243</v>
      </c>
      <c r="P58" s="17">
        <f t="shared" si="24"/>
        <v>292</v>
      </c>
      <c r="Q58" s="17">
        <f t="shared" si="24"/>
        <v>257</v>
      </c>
      <c r="R58" s="17">
        <f t="shared" si="24"/>
        <v>266</v>
      </c>
      <c r="S58" s="74">
        <f>SUM(E58,F58,H58,J58,M58,P58)</f>
        <v>1591</v>
      </c>
      <c r="T58" s="74">
        <f>SUM(E58,F58,H58,K58,N58,Q58)</f>
        <v>1486</v>
      </c>
      <c r="U58" s="74">
        <f>SUM(E58,G58,I58,L58,O58,R58)</f>
        <v>2639</v>
      </c>
    </row>
    <row r="59" spans="1:26" ht="15" customHeight="1" x14ac:dyDescent="0.35">
      <c r="B59" s="22" t="s">
        <v>6</v>
      </c>
      <c r="C59" s="15" t="s">
        <v>42</v>
      </c>
      <c r="D59" s="16" t="s">
        <v>13</v>
      </c>
      <c r="E59" s="17">
        <f t="shared" ref="E59:R59" si="25">E60+E61+E62</f>
        <v>134</v>
      </c>
      <c r="F59" s="17">
        <f t="shared" si="25"/>
        <v>400</v>
      </c>
      <c r="G59" s="17">
        <f t="shared" si="25"/>
        <v>987</v>
      </c>
      <c r="H59" s="17">
        <f t="shared" si="25"/>
        <v>255</v>
      </c>
      <c r="I59" s="17">
        <f t="shared" si="25"/>
        <v>334</v>
      </c>
      <c r="J59" s="17">
        <f t="shared" si="25"/>
        <v>260</v>
      </c>
      <c r="K59" s="17">
        <f t="shared" si="25"/>
        <v>335</v>
      </c>
      <c r="L59" s="17">
        <f t="shared" si="25"/>
        <v>675</v>
      </c>
      <c r="M59" s="17">
        <f t="shared" si="25"/>
        <v>250</v>
      </c>
      <c r="N59" s="17">
        <f t="shared" si="25"/>
        <v>105</v>
      </c>
      <c r="O59" s="17">
        <f t="shared" si="25"/>
        <v>243</v>
      </c>
      <c r="P59" s="17">
        <f t="shared" si="25"/>
        <v>292</v>
      </c>
      <c r="Q59" s="17">
        <f t="shared" si="25"/>
        <v>257</v>
      </c>
      <c r="R59" s="17">
        <f t="shared" si="25"/>
        <v>266</v>
      </c>
      <c r="S59" s="74">
        <f>SUM(E59,F59,H59,J59,M59,P59)</f>
        <v>1591</v>
      </c>
      <c r="T59" s="74">
        <f>SUM(E59,F59,H59,K59,N59,Q59)</f>
        <v>1486</v>
      </c>
      <c r="U59" s="74">
        <f>SUM(E59,G59,I59,L59,O59,R59)</f>
        <v>2639</v>
      </c>
    </row>
    <row r="60" spans="1:26" ht="20.5" customHeight="1" x14ac:dyDescent="0.35">
      <c r="B60" s="22"/>
      <c r="C60" s="15"/>
      <c r="D60" s="18" t="s">
        <v>27</v>
      </c>
      <c r="E60" s="19">
        <v>0</v>
      </c>
      <c r="F60" s="19">
        <v>0</v>
      </c>
      <c r="G60" s="19">
        <v>0</v>
      </c>
      <c r="H60" s="19">
        <f>15+15</f>
        <v>30</v>
      </c>
      <c r="I60" s="19">
        <f>15+23</f>
        <v>38</v>
      </c>
      <c r="J60" s="19">
        <f>20+15</f>
        <v>35</v>
      </c>
      <c r="K60" s="19">
        <f>15+20</f>
        <v>35</v>
      </c>
      <c r="L60" s="19">
        <f>15+24</f>
        <v>39</v>
      </c>
      <c r="M60" s="19">
        <f>15+10</f>
        <v>25</v>
      </c>
      <c r="N60" s="19">
        <f>15+15</f>
        <v>30</v>
      </c>
      <c r="O60" s="19">
        <f>15+36</f>
        <v>51</v>
      </c>
      <c r="P60" s="19">
        <f>0+42</f>
        <v>42</v>
      </c>
      <c r="Q60" s="19">
        <f>15+42</f>
        <v>57</v>
      </c>
      <c r="R60" s="19">
        <f>15+42</f>
        <v>57</v>
      </c>
      <c r="S60" s="75">
        <f>SUM(E60,F60,H60,J60,M60,P60)</f>
        <v>132</v>
      </c>
      <c r="T60" s="75">
        <f>SUM(E60,F60,H60,K60,N60,Q60)</f>
        <v>152</v>
      </c>
      <c r="U60" s="75">
        <f>SUM(E60,G60,I60,L60,O60,R60)</f>
        <v>185</v>
      </c>
    </row>
    <row r="61" spans="1:26" ht="15" customHeight="1" x14ac:dyDescent="0.35">
      <c r="B61" s="22"/>
      <c r="C61" s="15"/>
      <c r="D61" s="18" t="s">
        <v>21</v>
      </c>
      <c r="E61" s="19">
        <v>0</v>
      </c>
      <c r="F61" s="19">
        <v>250</v>
      </c>
      <c r="G61" s="19">
        <v>94</v>
      </c>
      <c r="H61" s="19">
        <v>75</v>
      </c>
      <c r="I61" s="19">
        <v>37</v>
      </c>
      <c r="J61" s="19">
        <v>75</v>
      </c>
      <c r="K61" s="19">
        <v>150</v>
      </c>
      <c r="L61" s="19">
        <v>115</v>
      </c>
      <c r="M61" s="19">
        <v>75</v>
      </c>
      <c r="N61" s="19">
        <v>75</v>
      </c>
      <c r="O61" s="19">
        <v>67</v>
      </c>
      <c r="P61" s="19">
        <v>100</v>
      </c>
      <c r="Q61" s="19">
        <v>200</v>
      </c>
      <c r="R61" s="19">
        <v>209</v>
      </c>
      <c r="S61" s="75">
        <f>SUM(E61,F61,H61,J61,M61,P61)</f>
        <v>575</v>
      </c>
      <c r="T61" s="75">
        <f>SUM(E61,F61,H61,K61,N61,Q61)</f>
        <v>750</v>
      </c>
      <c r="U61" s="75">
        <f>SUM(E61,G61,I61,L61,O61,R61)</f>
        <v>522</v>
      </c>
    </row>
    <row r="62" spans="1:26" ht="15" customHeight="1" x14ac:dyDescent="0.35">
      <c r="A62" s="1" t="s">
        <v>14</v>
      </c>
      <c r="B62" s="22"/>
      <c r="C62" s="15"/>
      <c r="D62" s="18" t="s">
        <v>15</v>
      </c>
      <c r="E62" s="19">
        <v>134</v>
      </c>
      <c r="F62" s="19">
        <v>150</v>
      </c>
      <c r="G62" s="19">
        <v>893</v>
      </c>
      <c r="H62" s="19">
        <v>150</v>
      </c>
      <c r="I62" s="19">
        <v>259</v>
      </c>
      <c r="J62" s="19">
        <v>150</v>
      </c>
      <c r="K62" s="19">
        <v>150</v>
      </c>
      <c r="L62" s="19">
        <v>521</v>
      </c>
      <c r="M62" s="19">
        <v>150</v>
      </c>
      <c r="N62" s="19">
        <v>0</v>
      </c>
      <c r="O62" s="19">
        <v>125</v>
      </c>
      <c r="P62" s="19">
        <v>150</v>
      </c>
      <c r="Q62" s="19">
        <v>0</v>
      </c>
      <c r="R62" s="19">
        <v>0</v>
      </c>
      <c r="S62" s="75">
        <f>SUM(E62,F62,H62,J62,M62,P62)</f>
        <v>884</v>
      </c>
      <c r="T62" s="75">
        <f>SUM(E62,F62,H62,K62,N62,Q62)</f>
        <v>584</v>
      </c>
      <c r="U62" s="75">
        <f>SUM(E62,G62,I62,L62,O62,R62)</f>
        <v>1932</v>
      </c>
    </row>
    <row r="63" spans="1:26" x14ac:dyDescent="0.35">
      <c r="B63" s="28"/>
      <c r="C63" s="28"/>
      <c r="D63" s="28"/>
      <c r="E63" s="28"/>
      <c r="F63" s="28"/>
      <c r="G63" s="28"/>
      <c r="H63" s="28"/>
      <c r="I63" s="28"/>
      <c r="J63" s="28"/>
      <c r="K63" s="28"/>
      <c r="L63" s="28"/>
      <c r="M63" s="28"/>
      <c r="N63" s="28"/>
      <c r="O63" s="28"/>
      <c r="P63" s="28"/>
      <c r="Q63" s="28"/>
      <c r="R63" s="28"/>
      <c r="S63" s="28"/>
      <c r="T63" s="28"/>
      <c r="U63" s="28"/>
      <c r="V63" s="28"/>
      <c r="W63" s="28"/>
      <c r="X63" s="28"/>
    </row>
    <row r="64" spans="1:26" ht="15" customHeight="1" x14ac:dyDescent="0.35">
      <c r="B64" s="7" t="s">
        <v>7</v>
      </c>
      <c r="C64" s="7"/>
      <c r="D64" s="7" t="s">
        <v>8</v>
      </c>
      <c r="E64" s="8" t="s">
        <v>1</v>
      </c>
      <c r="F64" s="7">
        <v>2021</v>
      </c>
      <c r="G64" s="7"/>
      <c r="H64" s="7">
        <v>2022</v>
      </c>
      <c r="I64" s="7"/>
      <c r="J64" s="7">
        <v>2023</v>
      </c>
      <c r="K64" s="7"/>
      <c r="L64" s="7"/>
      <c r="M64" s="7">
        <v>2024</v>
      </c>
      <c r="N64" s="7"/>
      <c r="O64" s="7"/>
      <c r="P64" s="7">
        <v>2025</v>
      </c>
      <c r="Q64" s="7"/>
      <c r="R64" s="7"/>
      <c r="S64" s="68" t="s">
        <v>64</v>
      </c>
      <c r="T64" s="68"/>
      <c r="U64" s="68"/>
    </row>
    <row r="65" spans="1:24" ht="28.5" customHeight="1" x14ac:dyDescent="0.35">
      <c r="B65" s="7"/>
      <c r="C65" s="7"/>
      <c r="D65" s="7"/>
      <c r="E65" s="8"/>
      <c r="F65" s="9" t="s">
        <v>2</v>
      </c>
      <c r="G65" s="9" t="s">
        <v>3</v>
      </c>
      <c r="H65" s="9" t="s">
        <v>2</v>
      </c>
      <c r="I65" s="9" t="s">
        <v>3</v>
      </c>
      <c r="J65" s="9" t="s">
        <v>4</v>
      </c>
      <c r="K65" s="9" t="s">
        <v>5</v>
      </c>
      <c r="L65" s="9" t="s">
        <v>3</v>
      </c>
      <c r="M65" s="9" t="s">
        <v>4</v>
      </c>
      <c r="N65" s="9" t="s">
        <v>5</v>
      </c>
      <c r="O65" s="9" t="s">
        <v>3</v>
      </c>
      <c r="P65" s="9" t="s">
        <v>4</v>
      </c>
      <c r="Q65" s="9" t="s">
        <v>5</v>
      </c>
      <c r="R65" s="9" t="s">
        <v>3</v>
      </c>
      <c r="S65" s="69" t="s">
        <v>65</v>
      </c>
      <c r="T65" s="69" t="s">
        <v>66</v>
      </c>
      <c r="U65" s="69" t="s">
        <v>67</v>
      </c>
    </row>
    <row r="66" spans="1:24" ht="15" customHeight="1" x14ac:dyDescent="0.35">
      <c r="B66" s="29" t="s">
        <v>43</v>
      </c>
      <c r="C66" s="29"/>
      <c r="D66" s="29"/>
      <c r="E66" s="80">
        <f t="shared" ref="E66:R66" si="26">E67</f>
        <v>0</v>
      </c>
      <c r="F66" s="80">
        <f t="shared" si="26"/>
        <v>1</v>
      </c>
      <c r="G66" s="80">
        <f t="shared" si="26"/>
        <v>2</v>
      </c>
      <c r="H66" s="80">
        <f t="shared" si="26"/>
        <v>2</v>
      </c>
      <c r="I66" s="80">
        <f t="shared" si="26"/>
        <v>4</v>
      </c>
      <c r="J66" s="80">
        <f t="shared" si="26"/>
        <v>3</v>
      </c>
      <c r="K66" s="80">
        <f t="shared" si="26"/>
        <v>6</v>
      </c>
      <c r="L66" s="80">
        <f t="shared" si="26"/>
        <v>9</v>
      </c>
      <c r="M66" s="80">
        <f t="shared" si="26"/>
        <v>6</v>
      </c>
      <c r="N66" s="80">
        <f t="shared" si="26"/>
        <v>6</v>
      </c>
      <c r="O66" s="80">
        <f t="shared" si="26"/>
        <v>8</v>
      </c>
      <c r="P66" s="80">
        <f t="shared" si="26"/>
        <v>5</v>
      </c>
      <c r="Q66" s="80">
        <f t="shared" si="26"/>
        <v>4</v>
      </c>
      <c r="R66" s="80">
        <f t="shared" si="26"/>
        <v>9</v>
      </c>
      <c r="S66" s="81">
        <f>SUM(E66,F66,H66,J66,M66,P66)</f>
        <v>17</v>
      </c>
      <c r="T66" s="81">
        <f>SUM(E66,F66,H66,K66,N66,Q66)</f>
        <v>19</v>
      </c>
      <c r="U66" s="81">
        <f>SUM(E66,G66,I66,L66,O66,R66)</f>
        <v>32</v>
      </c>
    </row>
    <row r="67" spans="1:24" ht="25.5" customHeight="1" x14ac:dyDescent="0.35">
      <c r="B67" s="10" t="s">
        <v>44</v>
      </c>
      <c r="C67" s="10"/>
      <c r="D67" s="11"/>
      <c r="E67" s="80">
        <f t="shared" ref="E67:R67" si="27">E68+E71+E73</f>
        <v>0</v>
      </c>
      <c r="F67" s="80">
        <f t="shared" si="27"/>
        <v>1</v>
      </c>
      <c r="G67" s="80">
        <f t="shared" si="27"/>
        <v>2</v>
      </c>
      <c r="H67" s="80">
        <f t="shared" si="27"/>
        <v>2</v>
      </c>
      <c r="I67" s="80">
        <f t="shared" si="27"/>
        <v>4</v>
      </c>
      <c r="J67" s="80">
        <f t="shared" si="27"/>
        <v>3</v>
      </c>
      <c r="K67" s="80">
        <f t="shared" si="27"/>
        <v>6</v>
      </c>
      <c r="L67" s="80">
        <f t="shared" si="27"/>
        <v>9</v>
      </c>
      <c r="M67" s="80">
        <f t="shared" si="27"/>
        <v>6</v>
      </c>
      <c r="N67" s="80">
        <f t="shared" si="27"/>
        <v>6</v>
      </c>
      <c r="O67" s="80">
        <f t="shared" si="27"/>
        <v>8</v>
      </c>
      <c r="P67" s="80">
        <f t="shared" si="27"/>
        <v>5</v>
      </c>
      <c r="Q67" s="80">
        <f t="shared" si="27"/>
        <v>4</v>
      </c>
      <c r="R67" s="80">
        <f t="shared" si="27"/>
        <v>9</v>
      </c>
      <c r="S67" s="81">
        <f>SUM(E67,F67,H67,J67,M67,P67)</f>
        <v>17</v>
      </c>
      <c r="T67" s="81">
        <f>SUM(E67,F67,H67,K67,N67,Q67)</f>
        <v>19</v>
      </c>
      <c r="U67" s="81">
        <f>SUM(E67,G67,I67,L67,O67,R67)</f>
        <v>32</v>
      </c>
    </row>
    <row r="68" spans="1:24" ht="15" customHeight="1" x14ac:dyDescent="0.35">
      <c r="B68" s="22" t="s">
        <v>6</v>
      </c>
      <c r="C68" s="15" t="s">
        <v>45</v>
      </c>
      <c r="D68" s="16" t="s">
        <v>13</v>
      </c>
      <c r="E68" s="17">
        <f t="shared" ref="E68:R68" si="28">E69+E70</f>
        <v>0</v>
      </c>
      <c r="F68" s="17">
        <f t="shared" si="28"/>
        <v>1</v>
      </c>
      <c r="G68" s="17">
        <f t="shared" si="28"/>
        <v>2</v>
      </c>
      <c r="H68" s="17">
        <f t="shared" si="28"/>
        <v>2</v>
      </c>
      <c r="I68" s="17">
        <f t="shared" si="28"/>
        <v>4</v>
      </c>
      <c r="J68" s="17">
        <f t="shared" si="28"/>
        <v>2</v>
      </c>
      <c r="K68" s="17">
        <f t="shared" si="28"/>
        <v>5</v>
      </c>
      <c r="L68" s="17">
        <f t="shared" si="28"/>
        <v>6</v>
      </c>
      <c r="M68" s="17">
        <f t="shared" si="28"/>
        <v>3</v>
      </c>
      <c r="N68" s="17">
        <f t="shared" si="28"/>
        <v>3</v>
      </c>
      <c r="O68" s="17">
        <f t="shared" si="28"/>
        <v>4</v>
      </c>
      <c r="P68" s="17">
        <f t="shared" si="28"/>
        <v>2</v>
      </c>
      <c r="Q68" s="17">
        <f t="shared" si="28"/>
        <v>2</v>
      </c>
      <c r="R68" s="17">
        <f t="shared" si="28"/>
        <v>7</v>
      </c>
      <c r="S68" s="74">
        <f>SUM(E68,F68,H68,J68,M68,P68)</f>
        <v>10</v>
      </c>
      <c r="T68" s="74">
        <f>SUM(E68,F68,H68,K68,N68,Q68)</f>
        <v>13</v>
      </c>
      <c r="U68" s="74">
        <f>SUM(E68,G68,I68,L68,O68,R68)</f>
        <v>23</v>
      </c>
    </row>
    <row r="69" spans="1:24" x14ac:dyDescent="0.35">
      <c r="B69" s="22"/>
      <c r="C69" s="15"/>
      <c r="D69" s="18" t="s">
        <v>29</v>
      </c>
      <c r="E69" s="19">
        <v>0</v>
      </c>
      <c r="F69" s="19">
        <v>1</v>
      </c>
      <c r="G69" s="19">
        <v>2</v>
      </c>
      <c r="H69" s="19">
        <v>2</v>
      </c>
      <c r="I69" s="19">
        <v>3</v>
      </c>
      <c r="J69" s="19">
        <v>2</v>
      </c>
      <c r="K69" s="19">
        <v>2</v>
      </c>
      <c r="L69" s="19">
        <v>2</v>
      </c>
      <c r="M69" s="19">
        <v>2</v>
      </c>
      <c r="N69" s="19">
        <v>2</v>
      </c>
      <c r="O69" s="19">
        <v>3</v>
      </c>
      <c r="P69" s="19">
        <v>1</v>
      </c>
      <c r="Q69" s="19">
        <v>1</v>
      </c>
      <c r="R69" s="19">
        <v>4</v>
      </c>
      <c r="S69" s="75">
        <f>SUM(E69,F69,H69,J69,M69,P69)</f>
        <v>8</v>
      </c>
      <c r="T69" s="75">
        <f>SUM(E69,F69,H69,K69,N69,Q69)</f>
        <v>8</v>
      </c>
      <c r="U69" s="75">
        <f>SUM(E69,G69,I69,L69,O69,R69)</f>
        <v>14</v>
      </c>
    </row>
    <row r="70" spans="1:24" ht="15" customHeight="1" x14ac:dyDescent="0.35">
      <c r="B70" s="22"/>
      <c r="C70" s="15"/>
      <c r="D70" s="18" t="s">
        <v>18</v>
      </c>
      <c r="E70" s="19">
        <v>0</v>
      </c>
      <c r="F70" s="19">
        <v>0</v>
      </c>
      <c r="G70" s="19">
        <v>0</v>
      </c>
      <c r="H70" s="19">
        <v>0</v>
      </c>
      <c r="I70" s="19">
        <v>1</v>
      </c>
      <c r="J70" s="19">
        <v>0</v>
      </c>
      <c r="K70" s="19">
        <v>3</v>
      </c>
      <c r="L70" s="19">
        <v>4</v>
      </c>
      <c r="M70" s="19">
        <v>1</v>
      </c>
      <c r="N70" s="19">
        <v>1</v>
      </c>
      <c r="O70" s="19">
        <v>1</v>
      </c>
      <c r="P70" s="19">
        <v>1</v>
      </c>
      <c r="Q70" s="19">
        <v>1</v>
      </c>
      <c r="R70" s="19">
        <v>3</v>
      </c>
      <c r="S70" s="75">
        <f>SUM(E70,F70,H70,J70,M70,P70)</f>
        <v>2</v>
      </c>
      <c r="T70" s="75">
        <f>SUM(E70,F70,H70,K70,N70,Q70)</f>
        <v>5</v>
      </c>
      <c r="U70" s="75">
        <f>SUM(E70,G70,I70,L70,O70,R70)</f>
        <v>9</v>
      </c>
    </row>
    <row r="71" spans="1:24" ht="16.5" customHeight="1" x14ac:dyDescent="0.35">
      <c r="B71" s="22"/>
      <c r="C71" s="15" t="s">
        <v>46</v>
      </c>
      <c r="D71" s="16" t="s">
        <v>13</v>
      </c>
      <c r="E71" s="17">
        <f t="shared" ref="E71:R71" si="29">E72</f>
        <v>0</v>
      </c>
      <c r="F71" s="17">
        <f t="shared" si="29"/>
        <v>0</v>
      </c>
      <c r="G71" s="17">
        <f t="shared" si="29"/>
        <v>0</v>
      </c>
      <c r="H71" s="17">
        <f t="shared" si="29"/>
        <v>0</v>
      </c>
      <c r="I71" s="17">
        <f t="shared" si="29"/>
        <v>0</v>
      </c>
      <c r="J71" s="17">
        <f t="shared" si="29"/>
        <v>1</v>
      </c>
      <c r="K71" s="17">
        <f t="shared" si="29"/>
        <v>1</v>
      </c>
      <c r="L71" s="17">
        <f t="shared" si="29"/>
        <v>1</v>
      </c>
      <c r="M71" s="17">
        <f t="shared" si="29"/>
        <v>2</v>
      </c>
      <c r="N71" s="17">
        <f t="shared" si="29"/>
        <v>2</v>
      </c>
      <c r="O71" s="17">
        <f t="shared" si="29"/>
        <v>4</v>
      </c>
      <c r="P71" s="17">
        <f t="shared" si="29"/>
        <v>2</v>
      </c>
      <c r="Q71" s="17">
        <f t="shared" si="29"/>
        <v>2</v>
      </c>
      <c r="R71" s="17">
        <f t="shared" si="29"/>
        <v>2</v>
      </c>
      <c r="S71" s="74">
        <f>SUM(E71,F71,H71,J71,M71,P71)</f>
        <v>5</v>
      </c>
      <c r="T71" s="74">
        <f>SUM(E71,F71,H71,K71,N71,Q71)</f>
        <v>5</v>
      </c>
      <c r="U71" s="74">
        <f>SUM(E71,G71,I71,L71,O71,R71)</f>
        <v>7</v>
      </c>
    </row>
    <row r="72" spans="1:24" ht="15" customHeight="1" x14ac:dyDescent="0.35">
      <c r="B72" s="22"/>
      <c r="C72" s="15"/>
      <c r="D72" s="18" t="s">
        <v>18</v>
      </c>
      <c r="E72" s="19">
        <v>0</v>
      </c>
      <c r="F72" s="19">
        <v>0</v>
      </c>
      <c r="G72" s="19">
        <v>0</v>
      </c>
      <c r="H72" s="19">
        <v>0</v>
      </c>
      <c r="I72" s="19">
        <v>0</v>
      </c>
      <c r="J72" s="19">
        <v>1</v>
      </c>
      <c r="K72" s="19">
        <v>1</v>
      </c>
      <c r="L72" s="19">
        <v>1</v>
      </c>
      <c r="M72" s="19">
        <v>2</v>
      </c>
      <c r="N72" s="19">
        <v>2</v>
      </c>
      <c r="O72" s="19">
        <v>4</v>
      </c>
      <c r="P72" s="19">
        <v>2</v>
      </c>
      <c r="Q72" s="19">
        <v>2</v>
      </c>
      <c r="R72" s="19">
        <v>2</v>
      </c>
      <c r="S72" s="75">
        <f>SUM(E72,F72,H72,J72,M72,P72)</f>
        <v>5</v>
      </c>
      <c r="T72" s="75">
        <f>SUM(E72,F72,H72,K72,N72,Q72)</f>
        <v>5</v>
      </c>
      <c r="U72" s="75">
        <f>SUM(E72,G72,I72,L72,O72,R72)</f>
        <v>7</v>
      </c>
    </row>
    <row r="73" spans="1:24" ht="16.5" customHeight="1" x14ac:dyDescent="0.35">
      <c r="B73" s="22"/>
      <c r="C73" s="15" t="s">
        <v>47</v>
      </c>
      <c r="D73" s="16" t="s">
        <v>13</v>
      </c>
      <c r="E73" s="17">
        <f t="shared" ref="E73:R73" si="30">E74</f>
        <v>0</v>
      </c>
      <c r="F73" s="17">
        <f t="shared" si="30"/>
        <v>0</v>
      </c>
      <c r="G73" s="17">
        <f t="shared" si="30"/>
        <v>0</v>
      </c>
      <c r="H73" s="17">
        <f t="shared" si="30"/>
        <v>0</v>
      </c>
      <c r="I73" s="17">
        <f t="shared" si="30"/>
        <v>0</v>
      </c>
      <c r="J73" s="17">
        <f t="shared" si="30"/>
        <v>0</v>
      </c>
      <c r="K73" s="17">
        <f t="shared" si="30"/>
        <v>0</v>
      </c>
      <c r="L73" s="17">
        <f t="shared" si="30"/>
        <v>2</v>
      </c>
      <c r="M73" s="17">
        <f t="shared" si="30"/>
        <v>1</v>
      </c>
      <c r="N73" s="17">
        <f t="shared" si="30"/>
        <v>1</v>
      </c>
      <c r="O73" s="17">
        <f t="shared" si="30"/>
        <v>0</v>
      </c>
      <c r="P73" s="17">
        <f t="shared" si="30"/>
        <v>1</v>
      </c>
      <c r="Q73" s="17">
        <f t="shared" si="30"/>
        <v>0</v>
      </c>
      <c r="R73" s="17">
        <f t="shared" si="30"/>
        <v>0</v>
      </c>
      <c r="S73" s="74">
        <f>SUM(E73,F73,H73,J73,M73,P73)</f>
        <v>2</v>
      </c>
      <c r="T73" s="74">
        <f>SUM(E73,F73,H73,K73,N73,Q73)</f>
        <v>1</v>
      </c>
      <c r="U73" s="74">
        <f>SUM(E73,G73,I73,L73,O73,R73)</f>
        <v>2</v>
      </c>
    </row>
    <row r="74" spans="1:24" ht="15" customHeight="1" x14ac:dyDescent="0.35">
      <c r="A74" s="1" t="s">
        <v>14</v>
      </c>
      <c r="B74" s="22"/>
      <c r="C74" s="15"/>
      <c r="D74" s="18" t="s">
        <v>15</v>
      </c>
      <c r="E74" s="19">
        <v>0</v>
      </c>
      <c r="F74" s="19">
        <v>0</v>
      </c>
      <c r="G74" s="19">
        <v>0</v>
      </c>
      <c r="H74" s="19">
        <v>0</v>
      </c>
      <c r="I74" s="19">
        <v>0</v>
      </c>
      <c r="J74" s="19">
        <v>0</v>
      </c>
      <c r="K74" s="19">
        <v>0</v>
      </c>
      <c r="L74" s="19">
        <v>2</v>
      </c>
      <c r="M74" s="19">
        <v>1</v>
      </c>
      <c r="N74" s="19">
        <v>1</v>
      </c>
      <c r="O74" s="19">
        <v>0</v>
      </c>
      <c r="P74" s="19">
        <v>1</v>
      </c>
      <c r="Q74" s="19">
        <v>0</v>
      </c>
      <c r="R74" s="19">
        <v>0</v>
      </c>
      <c r="S74" s="75">
        <f>SUM(E74,F74,H74,J74,M74,P74)</f>
        <v>2</v>
      </c>
      <c r="T74" s="75">
        <f>SUM(E74,F74,H74,K74,N74,Q74)</f>
        <v>1</v>
      </c>
      <c r="U74" s="75">
        <f>SUM(E74,G74,I74,L74,O74,R74)</f>
        <v>2</v>
      </c>
    </row>
    <row r="75" spans="1:24" x14ac:dyDescent="0.35">
      <c r="B75" s="28"/>
      <c r="C75" s="28"/>
      <c r="D75" s="28"/>
      <c r="E75" s="28"/>
      <c r="F75" s="28"/>
      <c r="G75" s="28"/>
      <c r="H75" s="28"/>
      <c r="I75" s="28"/>
      <c r="J75" s="28"/>
      <c r="K75" s="28"/>
      <c r="L75" s="28"/>
      <c r="M75" s="28"/>
      <c r="N75" s="28"/>
      <c r="O75" s="28"/>
      <c r="P75" s="28"/>
      <c r="Q75" s="28"/>
      <c r="R75" s="28"/>
      <c r="S75" s="28"/>
      <c r="T75" s="28"/>
      <c r="U75" s="28"/>
      <c r="V75" s="28"/>
      <c r="W75" s="28"/>
      <c r="X75" s="28"/>
    </row>
    <row r="76" spans="1:24" ht="15" customHeight="1" x14ac:dyDescent="0.35">
      <c r="B76" s="7" t="s">
        <v>7</v>
      </c>
      <c r="C76" s="7"/>
      <c r="D76" s="7" t="s">
        <v>8</v>
      </c>
      <c r="E76" s="8" t="s">
        <v>1</v>
      </c>
      <c r="F76" s="7">
        <v>2021</v>
      </c>
      <c r="G76" s="7"/>
      <c r="H76" s="7">
        <v>2022</v>
      </c>
      <c r="I76" s="7"/>
      <c r="J76" s="7">
        <v>2023</v>
      </c>
      <c r="K76" s="7"/>
      <c r="L76" s="7"/>
      <c r="M76" s="7">
        <v>2024</v>
      </c>
      <c r="N76" s="7"/>
      <c r="O76" s="7"/>
      <c r="P76" s="7">
        <v>2025</v>
      </c>
      <c r="Q76" s="7"/>
      <c r="R76" s="7"/>
      <c r="S76" s="68" t="s">
        <v>64</v>
      </c>
      <c r="T76" s="68"/>
      <c r="U76" s="68"/>
    </row>
    <row r="77" spans="1:24" ht="40" customHeight="1" x14ac:dyDescent="0.35">
      <c r="B77" s="7"/>
      <c r="C77" s="7"/>
      <c r="D77" s="7"/>
      <c r="E77" s="8"/>
      <c r="F77" s="9" t="s">
        <v>2</v>
      </c>
      <c r="G77" s="9" t="s">
        <v>3</v>
      </c>
      <c r="H77" s="9" t="s">
        <v>2</v>
      </c>
      <c r="I77" s="9" t="s">
        <v>3</v>
      </c>
      <c r="J77" s="9" t="s">
        <v>4</v>
      </c>
      <c r="K77" s="9" t="s">
        <v>5</v>
      </c>
      <c r="L77" s="9" t="s">
        <v>3</v>
      </c>
      <c r="M77" s="9" t="s">
        <v>4</v>
      </c>
      <c r="N77" s="9" t="s">
        <v>5</v>
      </c>
      <c r="O77" s="9" t="s">
        <v>3</v>
      </c>
      <c r="P77" s="9" t="s">
        <v>4</v>
      </c>
      <c r="Q77" s="9" t="s">
        <v>5</v>
      </c>
      <c r="R77" s="9" t="s">
        <v>3</v>
      </c>
      <c r="S77" s="69" t="s">
        <v>65</v>
      </c>
      <c r="T77" s="69" t="s">
        <v>66</v>
      </c>
      <c r="U77" s="69" t="s">
        <v>67</v>
      </c>
    </row>
    <row r="78" spans="1:24" ht="15" customHeight="1" x14ac:dyDescent="0.35">
      <c r="B78" s="10" t="s">
        <v>48</v>
      </c>
      <c r="C78" s="10"/>
      <c r="D78" s="30"/>
      <c r="E78" s="31">
        <f t="shared" ref="E78:R78" si="31">E79+E84</f>
        <v>4</v>
      </c>
      <c r="F78" s="31">
        <f t="shared" si="31"/>
        <v>8</v>
      </c>
      <c r="G78" s="31">
        <f t="shared" si="31"/>
        <v>41</v>
      </c>
      <c r="H78" s="31">
        <f t="shared" si="31"/>
        <v>14</v>
      </c>
      <c r="I78" s="31">
        <f t="shared" si="31"/>
        <v>88</v>
      </c>
      <c r="J78" s="31">
        <f t="shared" si="31"/>
        <v>15</v>
      </c>
      <c r="K78" s="31">
        <f t="shared" si="31"/>
        <v>23</v>
      </c>
      <c r="L78" s="31">
        <f t="shared" si="31"/>
        <v>64</v>
      </c>
      <c r="M78" s="31">
        <f t="shared" si="31"/>
        <v>15</v>
      </c>
      <c r="N78" s="31">
        <f t="shared" si="31"/>
        <v>23</v>
      </c>
      <c r="O78" s="31">
        <f t="shared" si="31"/>
        <v>115</v>
      </c>
      <c r="P78" s="31">
        <f t="shared" si="31"/>
        <v>14</v>
      </c>
      <c r="Q78" s="31">
        <f t="shared" si="31"/>
        <v>10</v>
      </c>
      <c r="R78" s="31">
        <f t="shared" si="31"/>
        <v>99</v>
      </c>
      <c r="S78" s="77">
        <f>SUM(E78,F78,H78,J78,M78,P78)</f>
        <v>70</v>
      </c>
      <c r="T78" s="77">
        <f>SUM(E78,F78,H78,K78,N78,Q78)</f>
        <v>82</v>
      </c>
      <c r="U78" s="77">
        <f>SUM(E78,G78,I78,L78,O78,R78)</f>
        <v>411</v>
      </c>
    </row>
    <row r="79" spans="1:24" ht="15" customHeight="1" x14ac:dyDescent="0.35">
      <c r="B79" s="10" t="s">
        <v>49</v>
      </c>
      <c r="C79" s="10"/>
      <c r="D79" s="30"/>
      <c r="E79" s="31">
        <f t="shared" ref="E79:R79" si="32">E80</f>
        <v>0</v>
      </c>
      <c r="F79" s="31">
        <f t="shared" si="32"/>
        <v>0</v>
      </c>
      <c r="G79" s="31">
        <f t="shared" si="32"/>
        <v>0</v>
      </c>
      <c r="H79" s="31">
        <f t="shared" si="32"/>
        <v>12</v>
      </c>
      <c r="I79" s="31">
        <f t="shared" si="32"/>
        <v>75</v>
      </c>
      <c r="J79" s="31">
        <f t="shared" si="32"/>
        <v>13</v>
      </c>
      <c r="K79" s="31">
        <f t="shared" si="32"/>
        <v>21</v>
      </c>
      <c r="L79" s="31">
        <f t="shared" si="32"/>
        <v>59</v>
      </c>
      <c r="M79" s="31">
        <f t="shared" si="32"/>
        <v>13</v>
      </c>
      <c r="N79" s="31">
        <f t="shared" si="32"/>
        <v>17</v>
      </c>
      <c r="O79" s="31">
        <f t="shared" si="32"/>
        <v>99</v>
      </c>
      <c r="P79" s="31">
        <f t="shared" si="32"/>
        <v>12</v>
      </c>
      <c r="Q79" s="31">
        <f t="shared" si="32"/>
        <v>8</v>
      </c>
      <c r="R79" s="31">
        <f t="shared" si="32"/>
        <v>84</v>
      </c>
      <c r="S79" s="77">
        <f>SUM(E79,F79,H79,J79,M79,P79)</f>
        <v>50</v>
      </c>
      <c r="T79" s="77">
        <f>SUM(E79,F79,H79,K79,N79,Q79)</f>
        <v>58</v>
      </c>
      <c r="U79" s="77">
        <f>SUM(E79,G79,I79,L79,O79,R79)</f>
        <v>317</v>
      </c>
    </row>
    <row r="80" spans="1:24" ht="15" customHeight="1" x14ac:dyDescent="0.35">
      <c r="B80" s="22" t="s">
        <v>6</v>
      </c>
      <c r="C80" s="15" t="s">
        <v>50</v>
      </c>
      <c r="D80" s="16" t="s">
        <v>13</v>
      </c>
      <c r="E80" s="17">
        <f t="shared" ref="E80:R80" si="33">SUM(E81:E83)</f>
        <v>0</v>
      </c>
      <c r="F80" s="17">
        <f t="shared" si="33"/>
        <v>0</v>
      </c>
      <c r="G80" s="17">
        <f t="shared" si="33"/>
        <v>0</v>
      </c>
      <c r="H80" s="17">
        <f t="shared" si="33"/>
        <v>12</v>
      </c>
      <c r="I80" s="17">
        <f t="shared" si="33"/>
        <v>75</v>
      </c>
      <c r="J80" s="17">
        <f t="shared" si="33"/>
        <v>13</v>
      </c>
      <c r="K80" s="17">
        <f t="shared" si="33"/>
        <v>21</v>
      </c>
      <c r="L80" s="17">
        <f t="shared" si="33"/>
        <v>59</v>
      </c>
      <c r="M80" s="17">
        <f t="shared" si="33"/>
        <v>13</v>
      </c>
      <c r="N80" s="17">
        <f t="shared" si="33"/>
        <v>17</v>
      </c>
      <c r="O80" s="17">
        <f t="shared" si="33"/>
        <v>99</v>
      </c>
      <c r="P80" s="17">
        <f t="shared" si="33"/>
        <v>12</v>
      </c>
      <c r="Q80" s="17">
        <f t="shared" si="33"/>
        <v>8</v>
      </c>
      <c r="R80" s="17">
        <f t="shared" si="33"/>
        <v>84</v>
      </c>
      <c r="S80" s="74">
        <f>SUM(E80,F80,H80,J80,M80,P80)</f>
        <v>50</v>
      </c>
      <c r="T80" s="74">
        <f>SUM(E80,F80,H80,K80,N80,Q80)</f>
        <v>58</v>
      </c>
      <c r="U80" s="74">
        <f>SUM(E80,G80,I80,L80,O80,R80)</f>
        <v>317</v>
      </c>
    </row>
    <row r="81" spans="1:24" ht="15" customHeight="1" x14ac:dyDescent="0.35">
      <c r="B81" s="22"/>
      <c r="C81" s="15"/>
      <c r="D81" s="18" t="s">
        <v>18</v>
      </c>
      <c r="E81" s="19">
        <v>0</v>
      </c>
      <c r="F81" s="19">
        <v>0</v>
      </c>
      <c r="G81" s="19">
        <v>0</v>
      </c>
      <c r="H81" s="19">
        <v>8</v>
      </c>
      <c r="I81" s="19">
        <f>10</f>
        <v>10</v>
      </c>
      <c r="J81" s="19">
        <v>8</v>
      </c>
      <c r="K81" s="19">
        <v>8</v>
      </c>
      <c r="L81" s="19">
        <v>27</v>
      </c>
      <c r="M81" s="19">
        <v>8</v>
      </c>
      <c r="N81" s="19">
        <v>8</v>
      </c>
      <c r="O81" s="19">
        <v>27</v>
      </c>
      <c r="P81" s="19">
        <v>6</v>
      </c>
      <c r="Q81" s="19">
        <v>6</v>
      </c>
      <c r="R81" s="19">
        <v>15</v>
      </c>
      <c r="S81" s="75">
        <f>SUM(E81,F81,H81,J81,M81,P81)</f>
        <v>30</v>
      </c>
      <c r="T81" s="75">
        <f>SUM(E81,F81,H81,K81,N81,Q81)</f>
        <v>30</v>
      </c>
      <c r="U81" s="75">
        <f>SUM(E81,G81,I81,L81,O81,R81)</f>
        <v>79</v>
      </c>
    </row>
    <row r="82" spans="1:24" ht="15" customHeight="1" x14ac:dyDescent="0.35">
      <c r="B82" s="22"/>
      <c r="C82" s="15"/>
      <c r="D82" s="18" t="s">
        <v>21</v>
      </c>
      <c r="E82" s="19">
        <v>0</v>
      </c>
      <c r="F82" s="19">
        <v>0</v>
      </c>
      <c r="G82" s="19">
        <v>0</v>
      </c>
      <c r="H82" s="19">
        <v>2</v>
      </c>
      <c r="I82" s="19">
        <v>13</v>
      </c>
      <c r="J82" s="19">
        <v>2</v>
      </c>
      <c r="K82" s="19">
        <v>10</v>
      </c>
      <c r="L82" s="19">
        <v>9</v>
      </c>
      <c r="M82" s="19">
        <v>3</v>
      </c>
      <c r="N82" s="19">
        <v>7</v>
      </c>
      <c r="O82" s="19">
        <v>10</v>
      </c>
      <c r="P82" s="19">
        <v>3</v>
      </c>
      <c r="Q82" s="19">
        <v>2</v>
      </c>
      <c r="R82" s="19">
        <v>2</v>
      </c>
      <c r="S82" s="75">
        <f>SUM(E82,F82,H82,J82,M82,P82)</f>
        <v>10</v>
      </c>
      <c r="T82" s="75">
        <f>SUM(E82,F82,H82,K82,N82,Q82)</f>
        <v>21</v>
      </c>
      <c r="U82" s="75">
        <f>SUM(E82,G82,I82,L82,O82,R82)</f>
        <v>34</v>
      </c>
    </row>
    <row r="83" spans="1:24" ht="15" customHeight="1" x14ac:dyDescent="0.35">
      <c r="A83" s="1" t="s">
        <v>14</v>
      </c>
      <c r="B83" s="22"/>
      <c r="C83" s="15"/>
      <c r="D83" s="18" t="s">
        <v>15</v>
      </c>
      <c r="E83" s="19">
        <v>0</v>
      </c>
      <c r="F83" s="19">
        <v>0</v>
      </c>
      <c r="G83" s="19">
        <v>0</v>
      </c>
      <c r="H83" s="19">
        <v>2</v>
      </c>
      <c r="I83" s="19">
        <v>52</v>
      </c>
      <c r="J83" s="19">
        <v>3</v>
      </c>
      <c r="K83" s="19">
        <v>3</v>
      </c>
      <c r="L83" s="19">
        <v>23</v>
      </c>
      <c r="M83" s="19">
        <v>2</v>
      </c>
      <c r="N83" s="19">
        <v>2</v>
      </c>
      <c r="O83" s="19">
        <v>62</v>
      </c>
      <c r="P83" s="19">
        <v>3</v>
      </c>
      <c r="Q83" s="19">
        <v>0</v>
      </c>
      <c r="R83" s="19">
        <v>67</v>
      </c>
      <c r="S83" s="75">
        <f>SUM(E83,F83,H83,J83,M83,P83)</f>
        <v>10</v>
      </c>
      <c r="T83" s="75">
        <f>SUM(E83,F83,H83,K83,N83,Q83)</f>
        <v>7</v>
      </c>
      <c r="U83" s="75">
        <f>SUM(E83,G83,I83,L83,O83,R83)</f>
        <v>204</v>
      </c>
    </row>
    <row r="84" spans="1:24" ht="47.5" customHeight="1" x14ac:dyDescent="0.35">
      <c r="B84" s="10" t="s">
        <v>51</v>
      </c>
      <c r="C84" s="10"/>
      <c r="D84" s="32"/>
      <c r="E84" s="33">
        <f t="shared" ref="E84:R85" si="34">E85</f>
        <v>4</v>
      </c>
      <c r="F84" s="33">
        <f t="shared" si="34"/>
        <v>8</v>
      </c>
      <c r="G84" s="33">
        <f t="shared" si="34"/>
        <v>41</v>
      </c>
      <c r="H84" s="33">
        <f t="shared" si="34"/>
        <v>2</v>
      </c>
      <c r="I84" s="33">
        <f t="shared" si="34"/>
        <v>13</v>
      </c>
      <c r="J84" s="33">
        <f t="shared" si="34"/>
        <v>2</v>
      </c>
      <c r="K84" s="33">
        <f t="shared" si="34"/>
        <v>2</v>
      </c>
      <c r="L84" s="33">
        <f t="shared" si="34"/>
        <v>5</v>
      </c>
      <c r="M84" s="33">
        <f t="shared" si="34"/>
        <v>2</v>
      </c>
      <c r="N84" s="33">
        <f t="shared" si="34"/>
        <v>6</v>
      </c>
      <c r="O84" s="33">
        <f t="shared" si="34"/>
        <v>16</v>
      </c>
      <c r="P84" s="33">
        <f t="shared" si="34"/>
        <v>2</v>
      </c>
      <c r="Q84" s="33">
        <f t="shared" si="34"/>
        <v>2</v>
      </c>
      <c r="R84" s="33">
        <f t="shared" si="34"/>
        <v>15</v>
      </c>
      <c r="S84" s="78">
        <f>SUM(E84,F84,H84,J84,M84,P84)</f>
        <v>20</v>
      </c>
      <c r="T84" s="78">
        <f>SUM(E84,F84,H84,K84,N84,Q84)</f>
        <v>24</v>
      </c>
      <c r="U84" s="78">
        <f>SUM(E84,G84,I84,L84,O84,R84)</f>
        <v>94</v>
      </c>
    </row>
    <row r="85" spans="1:24" ht="15" customHeight="1" x14ac:dyDescent="0.35">
      <c r="B85" s="22" t="s">
        <v>6</v>
      </c>
      <c r="C85" s="34" t="s">
        <v>52</v>
      </c>
      <c r="D85" s="16" t="s">
        <v>13</v>
      </c>
      <c r="E85" s="5">
        <f t="shared" si="34"/>
        <v>4</v>
      </c>
      <c r="F85" s="5">
        <f t="shared" si="34"/>
        <v>8</v>
      </c>
      <c r="G85" s="5">
        <f t="shared" si="34"/>
        <v>41</v>
      </c>
      <c r="H85" s="5">
        <f t="shared" si="34"/>
        <v>2</v>
      </c>
      <c r="I85" s="5">
        <f t="shared" si="34"/>
        <v>13</v>
      </c>
      <c r="J85" s="5">
        <f t="shared" si="34"/>
        <v>2</v>
      </c>
      <c r="K85" s="5">
        <f t="shared" si="34"/>
        <v>2</v>
      </c>
      <c r="L85" s="5">
        <f t="shared" si="34"/>
        <v>5</v>
      </c>
      <c r="M85" s="5">
        <f t="shared" si="34"/>
        <v>2</v>
      </c>
      <c r="N85" s="5">
        <f t="shared" si="34"/>
        <v>6</v>
      </c>
      <c r="O85" s="5">
        <f t="shared" si="34"/>
        <v>16</v>
      </c>
      <c r="P85" s="5">
        <f t="shared" si="34"/>
        <v>2</v>
      </c>
      <c r="Q85" s="5">
        <f t="shared" si="34"/>
        <v>2</v>
      </c>
      <c r="R85" s="5">
        <f t="shared" si="34"/>
        <v>15</v>
      </c>
      <c r="S85" s="79">
        <f>SUM(E85,F85,H85,J85,M85,P85)</f>
        <v>20</v>
      </c>
      <c r="T85" s="79">
        <f>SUM(E85,F85,H85,K85,N85,Q85)</f>
        <v>24</v>
      </c>
      <c r="U85" s="79">
        <f>SUM(E85,G85,I85,L85,O85,R85)</f>
        <v>94</v>
      </c>
    </row>
    <row r="86" spans="1:24" x14ac:dyDescent="0.35">
      <c r="B86" s="22"/>
      <c r="C86" s="34"/>
      <c r="D86" s="18" t="s">
        <v>29</v>
      </c>
      <c r="E86" s="19">
        <v>4</v>
      </c>
      <c r="F86" s="19">
        <v>8</v>
      </c>
      <c r="G86" s="19">
        <v>41</v>
      </c>
      <c r="H86" s="19">
        <v>2</v>
      </c>
      <c r="I86" s="19">
        <v>13</v>
      </c>
      <c r="J86" s="19">
        <v>2</v>
      </c>
      <c r="K86" s="19">
        <v>2</v>
      </c>
      <c r="L86" s="19">
        <v>5</v>
      </c>
      <c r="M86" s="19">
        <v>2</v>
      </c>
      <c r="N86" s="19">
        <v>6</v>
      </c>
      <c r="O86" s="19">
        <v>16</v>
      </c>
      <c r="P86" s="19">
        <v>2</v>
      </c>
      <c r="Q86" s="19">
        <v>2</v>
      </c>
      <c r="R86" s="19">
        <v>15</v>
      </c>
      <c r="S86" s="75">
        <f>SUM(E86,F86,H86,J86,M86,P86)</f>
        <v>20</v>
      </c>
      <c r="T86" s="75">
        <f>SUM(E86,F86,H86,K86,N86,Q86)</f>
        <v>24</v>
      </c>
      <c r="U86" s="75">
        <f>SUM(E86,G86,I86,L86,O86,R86)</f>
        <v>94</v>
      </c>
    </row>
    <row r="87" spans="1:24" x14ac:dyDescent="0.35">
      <c r="B87" s="28"/>
      <c r="C87" s="28"/>
      <c r="D87" s="28"/>
      <c r="E87" s="28"/>
      <c r="F87" s="28"/>
      <c r="G87" s="28"/>
      <c r="H87" s="28"/>
      <c r="I87" s="28"/>
      <c r="J87" s="28"/>
      <c r="K87" s="28"/>
      <c r="L87" s="28"/>
      <c r="M87" s="28"/>
      <c r="N87" s="28"/>
      <c r="O87" s="28"/>
      <c r="P87" s="28"/>
      <c r="Q87" s="28"/>
      <c r="R87" s="28"/>
      <c r="S87" s="28"/>
      <c r="T87" s="28"/>
      <c r="U87" s="28"/>
      <c r="V87" s="28"/>
      <c r="W87" s="28"/>
      <c r="X87" s="28"/>
    </row>
    <row r="88" spans="1:24" x14ac:dyDescent="0.35">
      <c r="B88" s="35"/>
      <c r="C88" s="35"/>
      <c r="D88" s="35"/>
      <c r="E88" s="35"/>
      <c r="F88" s="35"/>
      <c r="G88" s="35"/>
      <c r="H88" s="35"/>
      <c r="I88" s="35"/>
      <c r="J88" s="35"/>
      <c r="K88" s="35"/>
      <c r="L88" s="35"/>
      <c r="M88" s="35"/>
      <c r="S88" s="1"/>
    </row>
    <row r="89" spans="1:24" x14ac:dyDescent="0.35">
      <c r="S89" s="1"/>
    </row>
  </sheetData>
  <mergeCells count="99">
    <mergeCell ref="B84:C84"/>
    <mergeCell ref="B85:B86"/>
    <mergeCell ref="C85:C86"/>
    <mergeCell ref="S1:U1"/>
    <mergeCell ref="S20:U20"/>
    <mergeCell ref="S41:U41"/>
    <mergeCell ref="S52:U52"/>
    <mergeCell ref="S64:U64"/>
    <mergeCell ref="S76:U76"/>
    <mergeCell ref="M76:O76"/>
    <mergeCell ref="P76:R76"/>
    <mergeCell ref="B78:C78"/>
    <mergeCell ref="B79:C79"/>
    <mergeCell ref="B80:B83"/>
    <mergeCell ref="C80:C83"/>
    <mergeCell ref="B76:C77"/>
    <mergeCell ref="D76:D77"/>
    <mergeCell ref="E76:E77"/>
    <mergeCell ref="F76:G76"/>
    <mergeCell ref="H76:I76"/>
    <mergeCell ref="J76:L76"/>
    <mergeCell ref="M64:O64"/>
    <mergeCell ref="P64:R64"/>
    <mergeCell ref="B66:D66"/>
    <mergeCell ref="B67:C67"/>
    <mergeCell ref="B68:B74"/>
    <mergeCell ref="C68:C70"/>
    <mergeCell ref="C71:C72"/>
    <mergeCell ref="C73:C74"/>
    <mergeCell ref="B64:C65"/>
    <mergeCell ref="D64:D65"/>
    <mergeCell ref="E64:E65"/>
    <mergeCell ref="F64:G64"/>
    <mergeCell ref="H64:I64"/>
    <mergeCell ref="J64:L64"/>
    <mergeCell ref="B55:C55"/>
    <mergeCell ref="B56:B57"/>
    <mergeCell ref="C56:C57"/>
    <mergeCell ref="B58:C58"/>
    <mergeCell ref="B59:B62"/>
    <mergeCell ref="C59:C62"/>
    <mergeCell ref="F52:G52"/>
    <mergeCell ref="H52:I52"/>
    <mergeCell ref="J52:L52"/>
    <mergeCell ref="M52:O52"/>
    <mergeCell ref="P52:R52"/>
    <mergeCell ref="B54:C54"/>
    <mergeCell ref="B48:C48"/>
    <mergeCell ref="B49:B50"/>
    <mergeCell ref="C49:C50"/>
    <mergeCell ref="B52:C53"/>
    <mergeCell ref="D52:D53"/>
    <mergeCell ref="E52:E53"/>
    <mergeCell ref="M41:O41"/>
    <mergeCell ref="P41:R41"/>
    <mergeCell ref="B43:C43"/>
    <mergeCell ref="B44:C44"/>
    <mergeCell ref="B45:B47"/>
    <mergeCell ref="C45:C47"/>
    <mergeCell ref="B41:C42"/>
    <mergeCell ref="D41:D42"/>
    <mergeCell ref="E41:E42"/>
    <mergeCell ref="F41:G41"/>
    <mergeCell ref="H41:I41"/>
    <mergeCell ref="J41:L41"/>
    <mergeCell ref="B22:C22"/>
    <mergeCell ref="B23:C23"/>
    <mergeCell ref="B24:B25"/>
    <mergeCell ref="C24:C25"/>
    <mergeCell ref="B26:B39"/>
    <mergeCell ref="C26:C29"/>
    <mergeCell ref="C30:C32"/>
    <mergeCell ref="C33:C35"/>
    <mergeCell ref="C36:C39"/>
    <mergeCell ref="B20:C21"/>
    <mergeCell ref="D20:D21"/>
    <mergeCell ref="E20:E21"/>
    <mergeCell ref="F20:G20"/>
    <mergeCell ref="H20:I20"/>
    <mergeCell ref="P20:R20"/>
    <mergeCell ref="B7:C7"/>
    <mergeCell ref="B8:B10"/>
    <mergeCell ref="C8:C10"/>
    <mergeCell ref="B11:C11"/>
    <mergeCell ref="B12:B16"/>
    <mergeCell ref="C12:C14"/>
    <mergeCell ref="C15:C16"/>
    <mergeCell ref="J1:L1"/>
    <mergeCell ref="M1:O1"/>
    <mergeCell ref="P1:R1"/>
    <mergeCell ref="B3:C3"/>
    <mergeCell ref="B4:C4"/>
    <mergeCell ref="B5:B6"/>
    <mergeCell ref="C5:C6"/>
    <mergeCell ref="B1:C2"/>
    <mergeCell ref="D1:D2"/>
    <mergeCell ref="E1:E2"/>
    <mergeCell ref="F1:G1"/>
    <mergeCell ref="H1:I1"/>
  </mergeCells>
  <pageMargins left="0.7" right="0.7" top="0.75" bottom="0.75" header="0.3" footer="0.3"/>
  <pageSetup paperSize="9" scale="51"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C182-AC97-4EE5-A05F-215A267320C7}">
  <sheetPr>
    <pageSetUpPr fitToPage="1"/>
  </sheetPr>
  <dimension ref="A1:Z147"/>
  <sheetViews>
    <sheetView topLeftCell="C1" zoomScaleNormal="100" workbookViewId="0">
      <pane ySplit="2" topLeftCell="A85" activePane="bottomLeft" state="frozen"/>
      <selection activeCell="C2" sqref="C2"/>
      <selection pane="bottomLeft" activeCell="D104" sqref="D104"/>
    </sheetView>
  </sheetViews>
  <sheetFormatPr defaultColWidth="8.81640625" defaultRowHeight="14.5" x14ac:dyDescent="0.35"/>
  <cols>
    <col min="1" max="1" width="8.81640625" style="1"/>
    <col min="2" max="2" width="5.54296875" style="1" customWidth="1"/>
    <col min="3" max="3" width="50.54296875" style="1" customWidth="1"/>
    <col min="4" max="4" width="26.08984375" style="1" customWidth="1"/>
    <col min="5" max="5" width="12.81640625" style="1" customWidth="1"/>
    <col min="6" max="6" width="8.453125" style="1" customWidth="1"/>
    <col min="7" max="7" width="8.36328125" style="1" customWidth="1"/>
    <col min="8" max="8" width="8.90625" style="1" customWidth="1"/>
    <col min="9" max="9" width="7.6328125" style="1" customWidth="1"/>
    <col min="10" max="11" width="7.453125" style="1" bestFit="1" customWidth="1"/>
    <col min="12" max="12" width="8.7265625" style="1" customWidth="1"/>
    <col min="13" max="13" width="11" style="1" customWidth="1"/>
    <col min="14" max="14" width="7.453125" style="1" bestFit="1" customWidth="1"/>
    <col min="15" max="15" width="9.08984375" style="1" customWidth="1"/>
    <col min="16" max="16" width="7.90625" style="1" customWidth="1"/>
    <col min="17" max="17" width="8.36328125" style="1" customWidth="1"/>
    <col min="18" max="18" width="11.36328125" style="1" customWidth="1"/>
    <col min="19" max="19" width="10.81640625" style="3" customWidth="1"/>
    <col min="20" max="20" width="8.81640625" style="1" customWidth="1"/>
    <col min="21" max="16384" width="8.81640625" style="1"/>
  </cols>
  <sheetData>
    <row r="1" spans="1:21" x14ac:dyDescent="0.35">
      <c r="D1" s="1" t="s">
        <v>0</v>
      </c>
      <c r="F1" s="2">
        <v>2021</v>
      </c>
      <c r="G1" s="2"/>
      <c r="H1" s="2">
        <v>2022</v>
      </c>
      <c r="I1" s="2"/>
      <c r="J1" s="2">
        <v>2023</v>
      </c>
      <c r="K1" s="2"/>
      <c r="L1" s="2"/>
      <c r="M1" s="2">
        <v>2024</v>
      </c>
      <c r="N1" s="2"/>
      <c r="O1" s="2"/>
      <c r="P1" s="2">
        <v>2025</v>
      </c>
      <c r="Q1" s="2"/>
      <c r="R1" s="2"/>
    </row>
    <row r="2" spans="1:21" ht="24" x14ac:dyDescent="0.35">
      <c r="D2" s="1" t="s">
        <v>0</v>
      </c>
      <c r="E2" s="4" t="s">
        <v>1</v>
      </c>
      <c r="F2" s="5" t="s">
        <v>2</v>
      </c>
      <c r="G2" s="5" t="s">
        <v>3</v>
      </c>
      <c r="H2" s="5" t="s">
        <v>2</v>
      </c>
      <c r="I2" s="5" t="s">
        <v>3</v>
      </c>
      <c r="J2" s="5" t="s">
        <v>4</v>
      </c>
      <c r="K2" s="5" t="s">
        <v>5</v>
      </c>
      <c r="L2" s="5" t="s">
        <v>3</v>
      </c>
      <c r="M2" s="5" t="s">
        <v>4</v>
      </c>
      <c r="N2" s="5" t="s">
        <v>5</v>
      </c>
      <c r="O2" s="5" t="s">
        <v>3</v>
      </c>
      <c r="P2" s="5" t="s">
        <v>4</v>
      </c>
      <c r="Q2" s="5" t="s">
        <v>5</v>
      </c>
      <c r="R2" s="5" t="s">
        <v>3</v>
      </c>
    </row>
    <row r="3" spans="1:21" x14ac:dyDescent="0.35">
      <c r="B3" s="6" t="s">
        <v>6</v>
      </c>
      <c r="S3" s="1"/>
    </row>
    <row r="4" spans="1:21" x14ac:dyDescent="0.35">
      <c r="B4" s="7" t="s">
        <v>7</v>
      </c>
      <c r="C4" s="7"/>
      <c r="D4" s="7" t="s">
        <v>8</v>
      </c>
      <c r="E4" s="8" t="s">
        <v>1</v>
      </c>
      <c r="F4" s="7">
        <v>2021</v>
      </c>
      <c r="G4" s="7"/>
      <c r="H4" s="7">
        <v>2022</v>
      </c>
      <c r="I4" s="7"/>
      <c r="J4" s="7">
        <v>2023</v>
      </c>
      <c r="K4" s="7"/>
      <c r="L4" s="7"/>
      <c r="M4" s="7">
        <v>2024</v>
      </c>
      <c r="N4" s="7"/>
      <c r="O4" s="7"/>
      <c r="P4" s="7">
        <v>2025</v>
      </c>
      <c r="Q4" s="7"/>
      <c r="R4" s="66"/>
      <c r="S4" s="68" t="s">
        <v>64</v>
      </c>
      <c r="T4" s="68"/>
      <c r="U4" s="68"/>
    </row>
    <row r="5" spans="1:21" ht="24.65" customHeight="1" x14ac:dyDescent="0.35">
      <c r="B5" s="7"/>
      <c r="C5" s="7"/>
      <c r="D5" s="7"/>
      <c r="E5" s="8"/>
      <c r="F5" s="9" t="s">
        <v>2</v>
      </c>
      <c r="G5" s="9" t="s">
        <v>3</v>
      </c>
      <c r="H5" s="9" t="s">
        <v>2</v>
      </c>
      <c r="I5" s="9" t="s">
        <v>3</v>
      </c>
      <c r="J5" s="9" t="s">
        <v>4</v>
      </c>
      <c r="K5" s="9" t="s">
        <v>5</v>
      </c>
      <c r="L5" s="9" t="s">
        <v>3</v>
      </c>
      <c r="M5" s="9" t="s">
        <v>4</v>
      </c>
      <c r="N5" s="9" t="s">
        <v>5</v>
      </c>
      <c r="O5" s="9" t="s">
        <v>3</v>
      </c>
      <c r="P5" s="9" t="s">
        <v>4</v>
      </c>
      <c r="Q5" s="9" t="s">
        <v>5</v>
      </c>
      <c r="R5" s="67" t="s">
        <v>3</v>
      </c>
      <c r="S5" s="69" t="s">
        <v>65</v>
      </c>
      <c r="T5" s="69" t="s">
        <v>66</v>
      </c>
      <c r="U5" s="69" t="s">
        <v>67</v>
      </c>
    </row>
    <row r="6" spans="1:21" ht="36" customHeight="1" x14ac:dyDescent="0.35">
      <c r="B6" s="10" t="s">
        <v>9</v>
      </c>
      <c r="C6" s="10"/>
      <c r="D6" s="11"/>
      <c r="E6" s="12">
        <f>E7+E10+E14</f>
        <v>3</v>
      </c>
      <c r="F6" s="12">
        <f>F7+F10+F14</f>
        <v>2</v>
      </c>
      <c r="G6" s="12">
        <f>0+G10+G14</f>
        <v>3</v>
      </c>
      <c r="H6" s="12">
        <f t="shared" ref="H6:R6" si="0">H7+H10+H14</f>
        <v>5</v>
      </c>
      <c r="I6" s="12">
        <f t="shared" si="0"/>
        <v>18</v>
      </c>
      <c r="J6" s="12">
        <f t="shared" si="0"/>
        <v>6</v>
      </c>
      <c r="K6" s="12">
        <f t="shared" si="0"/>
        <v>8</v>
      </c>
      <c r="L6" s="12">
        <f t="shared" si="0"/>
        <v>33</v>
      </c>
      <c r="M6" s="12">
        <f t="shared" si="0"/>
        <v>4</v>
      </c>
      <c r="N6" s="12">
        <f t="shared" si="0"/>
        <v>10</v>
      </c>
      <c r="O6" s="12">
        <f t="shared" si="0"/>
        <v>38</v>
      </c>
      <c r="P6" s="12">
        <f t="shared" si="0"/>
        <v>7</v>
      </c>
      <c r="Q6" s="12">
        <f t="shared" si="0"/>
        <v>5</v>
      </c>
      <c r="R6" s="12">
        <f t="shared" si="0"/>
        <v>37</v>
      </c>
      <c r="S6" s="71">
        <f>P6+M6+J6+H6+F6+E6</f>
        <v>27</v>
      </c>
      <c r="T6" s="71">
        <f>Q6+N6+K6+H6+F6+E6</f>
        <v>33</v>
      </c>
      <c r="U6" s="71">
        <f>G6+I6+L6+O6+R6</f>
        <v>129</v>
      </c>
    </row>
    <row r="7" spans="1:21" ht="36" customHeight="1" x14ac:dyDescent="0.35">
      <c r="B7" s="10" t="s">
        <v>10</v>
      </c>
      <c r="C7" s="10"/>
      <c r="D7" s="11"/>
      <c r="E7" s="13">
        <f t="shared" ref="E7:H8" si="1">E8</f>
        <v>3</v>
      </c>
      <c r="F7" s="13">
        <f t="shared" si="1"/>
        <v>0</v>
      </c>
      <c r="G7" s="13">
        <f t="shared" si="1"/>
        <v>3</v>
      </c>
      <c r="H7" s="13">
        <f t="shared" si="1"/>
        <v>0</v>
      </c>
      <c r="I7" s="13">
        <f>I8</f>
        <v>3</v>
      </c>
      <c r="J7" s="13">
        <f t="shared" ref="J7:R8" si="2">J8</f>
        <v>1</v>
      </c>
      <c r="K7" s="13">
        <f t="shared" si="2"/>
        <v>1</v>
      </c>
      <c r="L7" s="13">
        <f t="shared" si="2"/>
        <v>4</v>
      </c>
      <c r="M7" s="13">
        <f t="shared" si="2"/>
        <v>0</v>
      </c>
      <c r="N7" s="13">
        <f t="shared" si="2"/>
        <v>0</v>
      </c>
      <c r="O7" s="13">
        <f t="shared" si="2"/>
        <v>4</v>
      </c>
      <c r="P7" s="13">
        <f t="shared" si="2"/>
        <v>1</v>
      </c>
      <c r="Q7" s="13">
        <f t="shared" si="2"/>
        <v>1</v>
      </c>
      <c r="R7" s="70">
        <f t="shared" si="2"/>
        <v>5</v>
      </c>
      <c r="S7" s="13">
        <f>P7+M7+J7+H7+F7+E7</f>
        <v>5</v>
      </c>
      <c r="T7" s="13">
        <f>Q7+N7+K7+H7+F7+E7</f>
        <v>5</v>
      </c>
      <c r="U7" s="70">
        <f>G7+I7+L7+O7+R7</f>
        <v>19</v>
      </c>
    </row>
    <row r="8" spans="1:21" ht="33.65" customHeight="1" x14ac:dyDescent="0.35">
      <c r="B8" s="14" t="s">
        <v>11</v>
      </c>
      <c r="C8" s="15" t="s">
        <v>12</v>
      </c>
      <c r="D8" s="16" t="s">
        <v>13</v>
      </c>
      <c r="E8" s="17">
        <f t="shared" si="1"/>
        <v>3</v>
      </c>
      <c r="F8" s="17">
        <f t="shared" si="1"/>
        <v>0</v>
      </c>
      <c r="G8" s="17">
        <f t="shared" si="1"/>
        <v>3</v>
      </c>
      <c r="H8" s="17">
        <f t="shared" si="1"/>
        <v>0</v>
      </c>
      <c r="I8" s="17">
        <f>I9</f>
        <v>3</v>
      </c>
      <c r="J8" s="17">
        <f t="shared" si="2"/>
        <v>1</v>
      </c>
      <c r="K8" s="17">
        <f t="shared" si="2"/>
        <v>1</v>
      </c>
      <c r="L8" s="17">
        <f t="shared" si="2"/>
        <v>4</v>
      </c>
      <c r="M8" s="17">
        <f t="shared" si="2"/>
        <v>0</v>
      </c>
      <c r="N8" s="17">
        <f t="shared" si="2"/>
        <v>0</v>
      </c>
      <c r="O8" s="17">
        <f t="shared" si="2"/>
        <v>4</v>
      </c>
      <c r="P8" s="17">
        <f t="shared" si="2"/>
        <v>1</v>
      </c>
      <c r="Q8" s="17">
        <f t="shared" si="2"/>
        <v>1</v>
      </c>
      <c r="R8" s="17">
        <f t="shared" si="2"/>
        <v>5</v>
      </c>
      <c r="S8" s="17">
        <f t="shared" ref="S8:S19" si="3">P8+M8+J8+H8+F8+E8</f>
        <v>5</v>
      </c>
      <c r="T8" s="17">
        <f t="shared" ref="T8:T19" si="4">Q8+N8+K8+H8+F8+E8</f>
        <v>5</v>
      </c>
      <c r="U8" s="17">
        <f t="shared" ref="U8:U19" si="5">G8+I8+L8+O8+R8</f>
        <v>19</v>
      </c>
    </row>
    <row r="9" spans="1:21" ht="40" customHeight="1" x14ac:dyDescent="0.35">
      <c r="A9" s="1" t="s">
        <v>14</v>
      </c>
      <c r="B9" s="14"/>
      <c r="C9" s="15"/>
      <c r="D9" s="18" t="s">
        <v>15</v>
      </c>
      <c r="E9" s="19">
        <v>3</v>
      </c>
      <c r="F9" s="17">
        <v>0</v>
      </c>
      <c r="G9" s="17">
        <v>3</v>
      </c>
      <c r="H9" s="17">
        <v>0</v>
      </c>
      <c r="I9" s="17">
        <v>3</v>
      </c>
      <c r="J9" s="17">
        <v>1</v>
      </c>
      <c r="K9" s="17">
        <v>1</v>
      </c>
      <c r="L9" s="19">
        <v>4</v>
      </c>
      <c r="M9" s="17">
        <v>0</v>
      </c>
      <c r="N9" s="17">
        <v>0</v>
      </c>
      <c r="O9" s="17">
        <v>4</v>
      </c>
      <c r="P9" s="17">
        <v>1</v>
      </c>
      <c r="Q9" s="17">
        <v>1</v>
      </c>
      <c r="R9" s="17">
        <v>5</v>
      </c>
      <c r="S9" s="17">
        <f t="shared" si="3"/>
        <v>5</v>
      </c>
      <c r="T9" s="17">
        <f t="shared" si="4"/>
        <v>5</v>
      </c>
      <c r="U9" s="17">
        <f t="shared" si="5"/>
        <v>19</v>
      </c>
    </row>
    <row r="10" spans="1:21" ht="36" customHeight="1" x14ac:dyDescent="0.35">
      <c r="B10" s="10" t="s">
        <v>16</v>
      </c>
      <c r="C10" s="10"/>
      <c r="D10" s="11"/>
      <c r="E10" s="13">
        <f t="shared" ref="E10:R10" si="6">E11</f>
        <v>0</v>
      </c>
      <c r="F10" s="13">
        <f t="shared" si="6"/>
        <v>0</v>
      </c>
      <c r="G10" s="13">
        <f t="shared" si="6"/>
        <v>0</v>
      </c>
      <c r="H10" s="13">
        <f t="shared" si="6"/>
        <v>0</v>
      </c>
      <c r="I10" s="13">
        <f t="shared" si="6"/>
        <v>0</v>
      </c>
      <c r="J10" s="13">
        <f t="shared" si="6"/>
        <v>0</v>
      </c>
      <c r="K10" s="13">
        <f t="shared" si="6"/>
        <v>0</v>
      </c>
      <c r="L10" s="13">
        <f t="shared" si="6"/>
        <v>1</v>
      </c>
      <c r="M10" s="13">
        <f t="shared" si="6"/>
        <v>0</v>
      </c>
      <c r="N10" s="13">
        <f t="shared" si="6"/>
        <v>0</v>
      </c>
      <c r="O10" s="13">
        <f t="shared" si="6"/>
        <v>1</v>
      </c>
      <c r="P10" s="13">
        <f t="shared" si="6"/>
        <v>2</v>
      </c>
      <c r="Q10" s="13">
        <f t="shared" si="6"/>
        <v>2</v>
      </c>
      <c r="R10" s="13">
        <f t="shared" si="6"/>
        <v>3</v>
      </c>
      <c r="S10" s="13">
        <f t="shared" si="3"/>
        <v>2</v>
      </c>
      <c r="T10" s="13">
        <f t="shared" si="4"/>
        <v>2</v>
      </c>
      <c r="U10" s="13">
        <f t="shared" si="5"/>
        <v>5</v>
      </c>
    </row>
    <row r="11" spans="1:21" ht="43.5" customHeight="1" x14ac:dyDescent="0.35">
      <c r="B11" s="14" t="s">
        <v>11</v>
      </c>
      <c r="C11" s="15" t="s">
        <v>17</v>
      </c>
      <c r="D11" s="16" t="s">
        <v>13</v>
      </c>
      <c r="E11" s="17">
        <f t="shared" ref="E11:R11" si="7">E12+E13</f>
        <v>0</v>
      </c>
      <c r="F11" s="17">
        <f t="shared" si="7"/>
        <v>0</v>
      </c>
      <c r="G11" s="17">
        <f t="shared" si="7"/>
        <v>0</v>
      </c>
      <c r="H11" s="17">
        <f t="shared" si="7"/>
        <v>0</v>
      </c>
      <c r="I11" s="17">
        <f t="shared" si="7"/>
        <v>0</v>
      </c>
      <c r="J11" s="17">
        <f t="shared" si="7"/>
        <v>0</v>
      </c>
      <c r="K11" s="17">
        <f t="shared" si="7"/>
        <v>0</v>
      </c>
      <c r="L11" s="17">
        <f t="shared" si="7"/>
        <v>1</v>
      </c>
      <c r="M11" s="17">
        <f t="shared" si="7"/>
        <v>0</v>
      </c>
      <c r="N11" s="17">
        <f t="shared" si="7"/>
        <v>0</v>
      </c>
      <c r="O11" s="17">
        <f t="shared" si="7"/>
        <v>1</v>
      </c>
      <c r="P11" s="17">
        <f t="shared" si="7"/>
        <v>2</v>
      </c>
      <c r="Q11" s="17">
        <f t="shared" si="7"/>
        <v>2</v>
      </c>
      <c r="R11" s="17">
        <f t="shared" si="7"/>
        <v>3</v>
      </c>
      <c r="S11" s="17">
        <f t="shared" si="3"/>
        <v>2</v>
      </c>
      <c r="T11" s="17">
        <f t="shared" si="4"/>
        <v>2</v>
      </c>
      <c r="U11" s="17">
        <f t="shared" si="5"/>
        <v>5</v>
      </c>
    </row>
    <row r="12" spans="1:21" ht="42.5" customHeight="1" x14ac:dyDescent="0.35">
      <c r="A12" s="1" t="s">
        <v>14</v>
      </c>
      <c r="B12" s="14"/>
      <c r="C12" s="15"/>
      <c r="D12" s="18" t="s">
        <v>15</v>
      </c>
      <c r="E12" s="19">
        <v>0</v>
      </c>
      <c r="F12" s="17">
        <v>0</v>
      </c>
      <c r="G12" s="17">
        <v>0</v>
      </c>
      <c r="H12" s="17">
        <v>0</v>
      </c>
      <c r="I12" s="17">
        <v>0</v>
      </c>
      <c r="J12" s="17">
        <v>0</v>
      </c>
      <c r="K12" s="17">
        <v>0</v>
      </c>
      <c r="L12" s="19">
        <v>1</v>
      </c>
      <c r="M12" s="17">
        <v>0</v>
      </c>
      <c r="N12" s="17">
        <v>0</v>
      </c>
      <c r="O12" s="17">
        <v>1</v>
      </c>
      <c r="P12" s="17">
        <v>1</v>
      </c>
      <c r="Q12" s="17">
        <v>1</v>
      </c>
      <c r="R12" s="17">
        <v>2</v>
      </c>
      <c r="S12" s="17">
        <f t="shared" si="3"/>
        <v>1</v>
      </c>
      <c r="T12" s="17">
        <f t="shared" si="4"/>
        <v>1</v>
      </c>
      <c r="U12" s="17">
        <f t="shared" si="5"/>
        <v>4</v>
      </c>
    </row>
    <row r="13" spans="1:21" ht="44.15" customHeight="1" x14ac:dyDescent="0.35">
      <c r="B13" s="14"/>
      <c r="C13" s="15"/>
      <c r="D13" s="18" t="s">
        <v>18</v>
      </c>
      <c r="E13" s="19">
        <v>0</v>
      </c>
      <c r="F13" s="17">
        <v>0</v>
      </c>
      <c r="G13" s="17">
        <v>0</v>
      </c>
      <c r="H13" s="17">
        <v>0</v>
      </c>
      <c r="I13" s="17">
        <v>0</v>
      </c>
      <c r="J13" s="17">
        <v>0</v>
      </c>
      <c r="K13" s="17">
        <v>0</v>
      </c>
      <c r="L13" s="19">
        <v>0</v>
      </c>
      <c r="M13" s="17">
        <v>0</v>
      </c>
      <c r="N13" s="17">
        <v>0</v>
      </c>
      <c r="O13" s="17">
        <v>0</v>
      </c>
      <c r="P13" s="17">
        <v>1</v>
      </c>
      <c r="Q13" s="17">
        <v>1</v>
      </c>
      <c r="R13" s="17">
        <v>1</v>
      </c>
      <c r="S13" s="17">
        <f t="shared" si="3"/>
        <v>1</v>
      </c>
      <c r="T13" s="17">
        <f t="shared" si="4"/>
        <v>1</v>
      </c>
      <c r="U13" s="17">
        <f t="shared" si="5"/>
        <v>1</v>
      </c>
    </row>
    <row r="14" spans="1:21" ht="36" customHeight="1" x14ac:dyDescent="0.35">
      <c r="B14" s="10" t="s">
        <v>19</v>
      </c>
      <c r="C14" s="10"/>
      <c r="D14" s="11"/>
      <c r="E14" s="13">
        <f t="shared" ref="E14:R14" si="8">E15+E18</f>
        <v>0</v>
      </c>
      <c r="F14" s="13">
        <f t="shared" si="8"/>
        <v>2</v>
      </c>
      <c r="G14" s="13">
        <f t="shared" si="8"/>
        <v>3</v>
      </c>
      <c r="H14" s="13">
        <f t="shared" si="8"/>
        <v>5</v>
      </c>
      <c r="I14" s="13">
        <f t="shared" si="8"/>
        <v>15</v>
      </c>
      <c r="J14" s="13">
        <f t="shared" si="8"/>
        <v>5</v>
      </c>
      <c r="K14" s="13">
        <f t="shared" si="8"/>
        <v>7</v>
      </c>
      <c r="L14" s="13">
        <f t="shared" si="8"/>
        <v>28</v>
      </c>
      <c r="M14" s="13">
        <f t="shared" si="8"/>
        <v>4</v>
      </c>
      <c r="N14" s="13">
        <f t="shared" si="8"/>
        <v>10</v>
      </c>
      <c r="O14" s="13">
        <f t="shared" si="8"/>
        <v>33</v>
      </c>
      <c r="P14" s="13">
        <f t="shared" si="8"/>
        <v>4</v>
      </c>
      <c r="Q14" s="13">
        <f t="shared" si="8"/>
        <v>2</v>
      </c>
      <c r="R14" s="13">
        <f t="shared" si="8"/>
        <v>29</v>
      </c>
      <c r="S14" s="13">
        <f t="shared" si="3"/>
        <v>20</v>
      </c>
      <c r="T14" s="13">
        <f t="shared" si="4"/>
        <v>26</v>
      </c>
      <c r="U14" s="13">
        <f t="shared" si="5"/>
        <v>108</v>
      </c>
    </row>
    <row r="15" spans="1:21" ht="31" customHeight="1" x14ac:dyDescent="0.35">
      <c r="B15" s="14" t="s">
        <v>6</v>
      </c>
      <c r="C15" s="15" t="s">
        <v>20</v>
      </c>
      <c r="D15" s="16" t="s">
        <v>13</v>
      </c>
      <c r="E15" s="17">
        <f t="shared" ref="E15:R15" si="9">E16+E17</f>
        <v>0</v>
      </c>
      <c r="F15" s="17">
        <f t="shared" si="9"/>
        <v>1</v>
      </c>
      <c r="G15" s="17">
        <f t="shared" si="9"/>
        <v>2</v>
      </c>
      <c r="H15" s="17">
        <f t="shared" si="9"/>
        <v>4</v>
      </c>
      <c r="I15" s="17">
        <f t="shared" si="9"/>
        <v>13</v>
      </c>
      <c r="J15" s="17">
        <f t="shared" si="9"/>
        <v>4</v>
      </c>
      <c r="K15" s="17">
        <f t="shared" si="9"/>
        <v>3</v>
      </c>
      <c r="L15" s="17">
        <f t="shared" si="9"/>
        <v>24</v>
      </c>
      <c r="M15" s="17">
        <f t="shared" si="9"/>
        <v>3</v>
      </c>
      <c r="N15" s="17">
        <f t="shared" si="9"/>
        <v>10</v>
      </c>
      <c r="O15" s="17">
        <f t="shared" si="9"/>
        <v>29</v>
      </c>
      <c r="P15" s="17">
        <f t="shared" si="9"/>
        <v>3</v>
      </c>
      <c r="Q15" s="17">
        <f t="shared" si="9"/>
        <v>2</v>
      </c>
      <c r="R15" s="17">
        <f t="shared" si="9"/>
        <v>23</v>
      </c>
      <c r="S15" s="17">
        <f t="shared" si="3"/>
        <v>15</v>
      </c>
      <c r="T15" s="17">
        <f t="shared" si="4"/>
        <v>20</v>
      </c>
      <c r="U15" s="17">
        <f t="shared" si="5"/>
        <v>91</v>
      </c>
    </row>
    <row r="16" spans="1:21" ht="26.5" customHeight="1" x14ac:dyDescent="0.35">
      <c r="A16" s="1" t="s">
        <v>14</v>
      </c>
      <c r="B16" s="14"/>
      <c r="C16" s="15"/>
      <c r="D16" s="18" t="s">
        <v>15</v>
      </c>
      <c r="E16" s="19">
        <v>0</v>
      </c>
      <c r="F16" s="19">
        <v>1</v>
      </c>
      <c r="G16" s="19">
        <v>2</v>
      </c>
      <c r="H16" s="19">
        <v>1</v>
      </c>
      <c r="I16" s="19">
        <v>13</v>
      </c>
      <c r="J16" s="19">
        <v>1</v>
      </c>
      <c r="K16" s="19">
        <v>0</v>
      </c>
      <c r="L16" s="19">
        <v>16</v>
      </c>
      <c r="M16" s="19">
        <v>1</v>
      </c>
      <c r="N16" s="19">
        <v>0</v>
      </c>
      <c r="O16" s="19">
        <v>19</v>
      </c>
      <c r="P16" s="19">
        <v>1</v>
      </c>
      <c r="Q16" s="19">
        <v>0</v>
      </c>
      <c r="R16" s="19">
        <v>21</v>
      </c>
      <c r="S16" s="19">
        <f t="shared" si="3"/>
        <v>5</v>
      </c>
      <c r="T16" s="19">
        <f t="shared" si="4"/>
        <v>2</v>
      </c>
      <c r="U16" s="19">
        <f t="shared" si="5"/>
        <v>71</v>
      </c>
    </row>
    <row r="17" spans="1:21" ht="34" customHeight="1" x14ac:dyDescent="0.35">
      <c r="B17" s="14"/>
      <c r="C17" s="15"/>
      <c r="D17" s="18" t="s">
        <v>21</v>
      </c>
      <c r="E17" s="19">
        <v>0</v>
      </c>
      <c r="F17" s="19">
        <v>0</v>
      </c>
      <c r="G17" s="19">
        <v>0</v>
      </c>
      <c r="H17" s="19">
        <v>3</v>
      </c>
      <c r="I17" s="19">
        <v>0</v>
      </c>
      <c r="J17" s="19">
        <v>3</v>
      </c>
      <c r="K17" s="19">
        <v>3</v>
      </c>
      <c r="L17" s="19">
        <v>8</v>
      </c>
      <c r="M17" s="19">
        <v>2</v>
      </c>
      <c r="N17" s="19">
        <v>10</v>
      </c>
      <c r="O17" s="19">
        <v>10</v>
      </c>
      <c r="P17" s="19">
        <v>2</v>
      </c>
      <c r="Q17" s="19">
        <v>2</v>
      </c>
      <c r="R17" s="19">
        <v>2</v>
      </c>
      <c r="S17" s="19">
        <f t="shared" si="3"/>
        <v>10</v>
      </c>
      <c r="T17" s="19">
        <f t="shared" si="4"/>
        <v>18</v>
      </c>
      <c r="U17" s="19">
        <f t="shared" si="5"/>
        <v>20</v>
      </c>
    </row>
    <row r="18" spans="1:21" ht="31" customHeight="1" x14ac:dyDescent="0.35">
      <c r="B18" s="14"/>
      <c r="C18" s="15" t="s">
        <v>22</v>
      </c>
      <c r="D18" s="16" t="s">
        <v>13</v>
      </c>
      <c r="E18" s="17">
        <f t="shared" ref="E18:R18" si="10">E19</f>
        <v>0</v>
      </c>
      <c r="F18" s="17">
        <f t="shared" si="10"/>
        <v>1</v>
      </c>
      <c r="G18" s="17">
        <f t="shared" si="10"/>
        <v>1</v>
      </c>
      <c r="H18" s="17">
        <f t="shared" si="10"/>
        <v>1</v>
      </c>
      <c r="I18" s="17">
        <f t="shared" si="10"/>
        <v>2</v>
      </c>
      <c r="J18" s="17">
        <f t="shared" si="10"/>
        <v>1</v>
      </c>
      <c r="K18" s="17">
        <f t="shared" si="10"/>
        <v>4</v>
      </c>
      <c r="L18" s="17">
        <f t="shared" si="10"/>
        <v>4</v>
      </c>
      <c r="M18" s="17">
        <f t="shared" si="10"/>
        <v>1</v>
      </c>
      <c r="N18" s="17">
        <f t="shared" si="10"/>
        <v>0</v>
      </c>
      <c r="O18" s="17">
        <f t="shared" si="10"/>
        <v>4</v>
      </c>
      <c r="P18" s="17">
        <f t="shared" si="10"/>
        <v>1</v>
      </c>
      <c r="Q18" s="17">
        <f t="shared" si="10"/>
        <v>0</v>
      </c>
      <c r="R18" s="17">
        <f t="shared" si="10"/>
        <v>6</v>
      </c>
      <c r="S18" s="17">
        <f t="shared" si="3"/>
        <v>5</v>
      </c>
      <c r="T18" s="17">
        <f t="shared" si="4"/>
        <v>6</v>
      </c>
      <c r="U18" s="17">
        <f t="shared" si="5"/>
        <v>17</v>
      </c>
    </row>
    <row r="19" spans="1:21" ht="26.5" customHeight="1" x14ac:dyDescent="0.35">
      <c r="A19" s="1" t="s">
        <v>14</v>
      </c>
      <c r="B19" s="14"/>
      <c r="C19" s="15"/>
      <c r="D19" s="18" t="s">
        <v>15</v>
      </c>
      <c r="E19" s="19">
        <v>0</v>
      </c>
      <c r="F19" s="17">
        <v>1</v>
      </c>
      <c r="G19" s="17">
        <v>1</v>
      </c>
      <c r="H19" s="19">
        <v>1</v>
      </c>
      <c r="I19" s="19">
        <v>2</v>
      </c>
      <c r="J19" s="19">
        <v>1</v>
      </c>
      <c r="K19" s="19">
        <v>4</v>
      </c>
      <c r="L19" s="19">
        <v>4</v>
      </c>
      <c r="M19" s="19">
        <v>1</v>
      </c>
      <c r="N19" s="19">
        <v>0</v>
      </c>
      <c r="O19" s="19">
        <v>4</v>
      </c>
      <c r="P19" s="19">
        <v>1</v>
      </c>
      <c r="Q19" s="19">
        <v>0</v>
      </c>
      <c r="R19" s="19">
        <v>6</v>
      </c>
      <c r="S19" s="19">
        <f t="shared" si="3"/>
        <v>5</v>
      </c>
      <c r="T19" s="19">
        <f t="shared" si="4"/>
        <v>6</v>
      </c>
      <c r="U19" s="19">
        <f t="shared" si="5"/>
        <v>17</v>
      </c>
    </row>
    <row r="20" spans="1:21" ht="15.5" x14ac:dyDescent="0.35">
      <c r="B20" s="20"/>
      <c r="S20" s="1"/>
    </row>
    <row r="21" spans="1:21" x14ac:dyDescent="0.35">
      <c r="B21" s="21"/>
      <c r="S21" s="1"/>
    </row>
    <row r="22" spans="1:21" ht="15.5" x14ac:dyDescent="0.35">
      <c r="B22" s="20"/>
      <c r="S22" s="1"/>
    </row>
    <row r="23" spans="1:21" x14ac:dyDescent="0.35">
      <c r="B23" s="7" t="s">
        <v>7</v>
      </c>
      <c r="C23" s="7"/>
      <c r="D23" s="7" t="s">
        <v>8</v>
      </c>
      <c r="E23" s="8" t="s">
        <v>1</v>
      </c>
      <c r="F23" s="7">
        <v>2021</v>
      </c>
      <c r="G23" s="7"/>
      <c r="H23" s="7">
        <v>2022</v>
      </c>
      <c r="I23" s="7"/>
      <c r="J23" s="9">
        <v>2023</v>
      </c>
      <c r="K23" s="9"/>
      <c r="L23" s="9">
        <v>2023</v>
      </c>
      <c r="M23" s="9">
        <v>2024</v>
      </c>
      <c r="N23" s="9"/>
      <c r="O23" s="9">
        <v>2024</v>
      </c>
      <c r="P23" s="7">
        <v>2025</v>
      </c>
      <c r="Q23" s="7"/>
      <c r="R23" s="7"/>
      <c r="S23" s="68" t="s">
        <v>64</v>
      </c>
      <c r="T23" s="68"/>
      <c r="U23" s="68"/>
    </row>
    <row r="24" spans="1:21" ht="36.75" customHeight="1" x14ac:dyDescent="0.35">
      <c r="B24" s="7"/>
      <c r="C24" s="7"/>
      <c r="D24" s="7"/>
      <c r="E24" s="8"/>
      <c r="F24" s="9" t="s">
        <v>2</v>
      </c>
      <c r="G24" s="9" t="s">
        <v>3</v>
      </c>
      <c r="H24" s="9" t="s">
        <v>2</v>
      </c>
      <c r="I24" s="9" t="s">
        <v>3</v>
      </c>
      <c r="J24" s="9" t="s">
        <v>4</v>
      </c>
      <c r="K24" s="9" t="s">
        <v>5</v>
      </c>
      <c r="L24" s="9" t="s">
        <v>3</v>
      </c>
      <c r="M24" s="9" t="s">
        <v>4</v>
      </c>
      <c r="N24" s="9" t="s">
        <v>5</v>
      </c>
      <c r="O24" s="9" t="s">
        <v>3</v>
      </c>
      <c r="P24" s="9" t="s">
        <v>4</v>
      </c>
      <c r="Q24" s="9" t="s">
        <v>5</v>
      </c>
      <c r="R24" s="9" t="s">
        <v>3</v>
      </c>
      <c r="S24" s="69" t="s">
        <v>65</v>
      </c>
      <c r="T24" s="69" t="s">
        <v>66</v>
      </c>
      <c r="U24" s="69" t="s">
        <v>67</v>
      </c>
    </row>
    <row r="25" spans="1:21" ht="111.5" customHeight="1" x14ac:dyDescent="0.35">
      <c r="B25" s="10" t="s">
        <v>23</v>
      </c>
      <c r="C25" s="10"/>
      <c r="D25" s="11"/>
      <c r="E25" s="12">
        <f t="shared" ref="E25:R25" si="11">E26</f>
        <v>3</v>
      </c>
      <c r="F25" s="12">
        <f t="shared" si="11"/>
        <v>15</v>
      </c>
      <c r="G25" s="12">
        <f t="shared" si="11"/>
        <v>14</v>
      </c>
      <c r="H25" s="12">
        <f t="shared" si="11"/>
        <v>18</v>
      </c>
      <c r="I25" s="12">
        <f t="shared" si="11"/>
        <v>46</v>
      </c>
      <c r="J25" s="12">
        <f t="shared" si="11"/>
        <v>25</v>
      </c>
      <c r="K25" s="12">
        <f t="shared" si="11"/>
        <v>25</v>
      </c>
      <c r="L25" s="12">
        <f t="shared" si="11"/>
        <v>84</v>
      </c>
      <c r="M25" s="12">
        <f t="shared" si="11"/>
        <v>25</v>
      </c>
      <c r="N25" s="12">
        <f t="shared" si="11"/>
        <v>36</v>
      </c>
      <c r="O25" s="12">
        <f t="shared" si="11"/>
        <v>152</v>
      </c>
      <c r="P25" s="12">
        <f t="shared" si="11"/>
        <v>28</v>
      </c>
      <c r="Q25" s="12">
        <f t="shared" si="11"/>
        <v>45</v>
      </c>
      <c r="R25" s="12">
        <f t="shared" si="11"/>
        <v>191</v>
      </c>
      <c r="S25" s="12">
        <f>SUM(E25,F25,H25,J25,M25,P25)</f>
        <v>114</v>
      </c>
      <c r="T25" s="12">
        <f>SUM(E25,F25,H25,K25,N25,Q25)</f>
        <v>142</v>
      </c>
      <c r="U25" s="12">
        <f>SUM(G25,I25,L25,O25,R25)</f>
        <v>487</v>
      </c>
    </row>
    <row r="26" spans="1:21" ht="92" customHeight="1" x14ac:dyDescent="0.35">
      <c r="B26" s="10" t="s">
        <v>24</v>
      </c>
      <c r="C26" s="10"/>
      <c r="D26" s="11"/>
      <c r="E26" s="13">
        <f t="shared" ref="E26:R26" si="12">SUM(E39,E36,E33,E29,E27)</f>
        <v>3</v>
      </c>
      <c r="F26" s="13">
        <f t="shared" si="12"/>
        <v>15</v>
      </c>
      <c r="G26" s="13">
        <f t="shared" si="12"/>
        <v>14</v>
      </c>
      <c r="H26" s="13">
        <f t="shared" si="12"/>
        <v>18</v>
      </c>
      <c r="I26" s="13">
        <f t="shared" si="12"/>
        <v>46</v>
      </c>
      <c r="J26" s="13">
        <f t="shared" si="12"/>
        <v>25</v>
      </c>
      <c r="K26" s="13">
        <f t="shared" si="12"/>
        <v>25</v>
      </c>
      <c r="L26" s="13">
        <f t="shared" si="12"/>
        <v>84</v>
      </c>
      <c r="M26" s="13">
        <f t="shared" si="12"/>
        <v>25</v>
      </c>
      <c r="N26" s="13">
        <f t="shared" si="12"/>
        <v>36</v>
      </c>
      <c r="O26" s="13">
        <f t="shared" si="12"/>
        <v>152</v>
      </c>
      <c r="P26" s="13">
        <f t="shared" si="12"/>
        <v>28</v>
      </c>
      <c r="Q26" s="13">
        <f t="shared" si="12"/>
        <v>45</v>
      </c>
      <c r="R26" s="13">
        <f t="shared" si="12"/>
        <v>191</v>
      </c>
      <c r="S26" s="13">
        <f>SUM(E26,F26,H26,J26,M26,P26)</f>
        <v>114</v>
      </c>
      <c r="T26" s="13">
        <f>SUM(E26,F26,H26,K26,N26,Q26)</f>
        <v>142</v>
      </c>
      <c r="U26" s="13">
        <f>SUM(G26,I26,L26,O26,R26)</f>
        <v>487</v>
      </c>
    </row>
    <row r="27" spans="1:21" ht="15" customHeight="1" x14ac:dyDescent="0.35">
      <c r="B27" s="22" t="s">
        <v>11</v>
      </c>
      <c r="C27" s="15" t="s">
        <v>25</v>
      </c>
      <c r="D27" s="16" t="s">
        <v>13</v>
      </c>
      <c r="E27" s="17">
        <f t="shared" ref="E27:R27" si="13">E28</f>
        <v>0</v>
      </c>
      <c r="F27" s="17">
        <f t="shared" si="13"/>
        <v>0</v>
      </c>
      <c r="G27" s="17">
        <f t="shared" si="13"/>
        <v>0</v>
      </c>
      <c r="H27" s="17">
        <f t="shared" si="13"/>
        <v>0</v>
      </c>
      <c r="I27" s="17">
        <f t="shared" si="13"/>
        <v>0</v>
      </c>
      <c r="J27" s="17">
        <f t="shared" si="13"/>
        <v>0</v>
      </c>
      <c r="K27" s="17">
        <f t="shared" si="13"/>
        <v>0</v>
      </c>
      <c r="L27" s="17">
        <f t="shared" si="13"/>
        <v>0</v>
      </c>
      <c r="M27" s="17">
        <f t="shared" si="13"/>
        <v>0</v>
      </c>
      <c r="N27" s="17">
        <f t="shared" si="13"/>
        <v>0</v>
      </c>
      <c r="O27" s="17">
        <f t="shared" si="13"/>
        <v>0</v>
      </c>
      <c r="P27" s="17">
        <f t="shared" si="13"/>
        <v>2</v>
      </c>
      <c r="Q27" s="17">
        <f t="shared" si="13"/>
        <v>0</v>
      </c>
      <c r="R27" s="17">
        <f t="shared" si="13"/>
        <v>3</v>
      </c>
      <c r="S27" s="17">
        <f>SUM(E27,F27,H27,J27,M27,P27)</f>
        <v>2</v>
      </c>
      <c r="T27" s="17">
        <f>SUM(E27,F27,H27,K27,N27,Q27)</f>
        <v>0</v>
      </c>
      <c r="U27" s="17">
        <f>SUM(G27,I27,L27,O27,R27)</f>
        <v>3</v>
      </c>
    </row>
    <row r="28" spans="1:21" ht="15" customHeight="1" x14ac:dyDescent="0.35">
      <c r="B28" s="22"/>
      <c r="C28" s="15"/>
      <c r="D28" s="18" t="s">
        <v>18</v>
      </c>
      <c r="E28" s="19">
        <v>0</v>
      </c>
      <c r="F28" s="19">
        <v>0</v>
      </c>
      <c r="G28" s="19">
        <f>0+0</f>
        <v>0</v>
      </c>
      <c r="H28" s="19">
        <v>0</v>
      </c>
      <c r="I28" s="19">
        <v>0</v>
      </c>
      <c r="J28" s="19">
        <v>0</v>
      </c>
      <c r="K28" s="19">
        <v>0</v>
      </c>
      <c r="L28" s="19">
        <v>0</v>
      </c>
      <c r="M28" s="19">
        <v>0</v>
      </c>
      <c r="N28" s="19">
        <v>0</v>
      </c>
      <c r="O28" s="19">
        <v>0</v>
      </c>
      <c r="P28" s="19">
        <f>1+1</f>
        <v>2</v>
      </c>
      <c r="Q28" s="19">
        <v>0</v>
      </c>
      <c r="R28" s="19">
        <f>3+0</f>
        <v>3</v>
      </c>
      <c r="S28" s="19">
        <f>SUM(E28,F28,H28,J28,M28,P28)</f>
        <v>2</v>
      </c>
      <c r="T28" s="19">
        <f>SUM(E28,F28,H28,K28,N28,Q28)</f>
        <v>0</v>
      </c>
      <c r="U28" s="19">
        <f>SUM(G28,I28,L28,O28,R28)</f>
        <v>3</v>
      </c>
    </row>
    <row r="29" spans="1:21" ht="15" customHeight="1" x14ac:dyDescent="0.35">
      <c r="B29" s="22" t="s">
        <v>6</v>
      </c>
      <c r="C29" s="15" t="s">
        <v>26</v>
      </c>
      <c r="D29" s="16" t="s">
        <v>13</v>
      </c>
      <c r="E29" s="17">
        <f t="shared" ref="E29:R29" si="14">SUM(E30:E32)</f>
        <v>0</v>
      </c>
      <c r="F29" s="17">
        <f t="shared" si="14"/>
        <v>2</v>
      </c>
      <c r="G29" s="17">
        <f t="shared" si="14"/>
        <v>0</v>
      </c>
      <c r="H29" s="17">
        <f t="shared" si="14"/>
        <v>2</v>
      </c>
      <c r="I29" s="17">
        <f t="shared" si="14"/>
        <v>12</v>
      </c>
      <c r="J29" s="17">
        <f t="shared" si="14"/>
        <v>3</v>
      </c>
      <c r="K29" s="17">
        <f t="shared" si="14"/>
        <v>2</v>
      </c>
      <c r="L29" s="17">
        <f t="shared" si="14"/>
        <v>28</v>
      </c>
      <c r="M29" s="17">
        <f t="shared" si="14"/>
        <v>5</v>
      </c>
      <c r="N29" s="17">
        <f t="shared" si="14"/>
        <v>6</v>
      </c>
      <c r="O29" s="17">
        <f t="shared" si="14"/>
        <v>58</v>
      </c>
      <c r="P29" s="17">
        <f t="shared" si="14"/>
        <v>6</v>
      </c>
      <c r="Q29" s="17">
        <f t="shared" si="14"/>
        <v>9</v>
      </c>
      <c r="R29" s="17">
        <f t="shared" si="14"/>
        <v>74</v>
      </c>
      <c r="S29" s="17">
        <f>SUM(E29,F29,H29,J29,M29,P29)</f>
        <v>18</v>
      </c>
      <c r="T29" s="17">
        <f>SUM(E29,F29,H29,K29,N29,Q29)</f>
        <v>21</v>
      </c>
      <c r="U29" s="17">
        <f>SUM(G29,I29,L29,O29,R29)</f>
        <v>172</v>
      </c>
    </row>
    <row r="30" spans="1:21" ht="21" customHeight="1" x14ac:dyDescent="0.35">
      <c r="B30" s="22"/>
      <c r="C30" s="15"/>
      <c r="D30" s="18" t="s">
        <v>27</v>
      </c>
      <c r="E30" s="19">
        <v>0</v>
      </c>
      <c r="F30" s="19">
        <v>0</v>
      </c>
      <c r="G30" s="19">
        <v>0</v>
      </c>
      <c r="H30" s="19">
        <v>0</v>
      </c>
      <c r="I30" s="19">
        <v>0</v>
      </c>
      <c r="J30" s="19">
        <v>1</v>
      </c>
      <c r="K30" s="19">
        <v>1</v>
      </c>
      <c r="L30" s="19">
        <v>15</v>
      </c>
      <c r="M30" s="19">
        <v>3</v>
      </c>
      <c r="N30" s="19">
        <v>4</v>
      </c>
      <c r="O30" s="19">
        <v>37</v>
      </c>
      <c r="P30" s="19">
        <v>3</v>
      </c>
      <c r="Q30" s="19">
        <v>6</v>
      </c>
      <c r="R30" s="19">
        <v>52</v>
      </c>
      <c r="S30" s="19">
        <f>SUM(E30,F30,H30,J30,M30,P30)</f>
        <v>7</v>
      </c>
      <c r="T30" s="19">
        <f>SUM(E30,F30,H30,K30,N30,Q30)</f>
        <v>11</v>
      </c>
      <c r="U30" s="19">
        <f>SUM(G30,I30,L30,O30,R30)</f>
        <v>104</v>
      </c>
    </row>
    <row r="31" spans="1:21" ht="15.5" customHeight="1" x14ac:dyDescent="0.35">
      <c r="B31" s="22"/>
      <c r="C31" s="15"/>
      <c r="D31" s="18" t="s">
        <v>21</v>
      </c>
      <c r="E31" s="19">
        <v>0</v>
      </c>
      <c r="F31" s="19">
        <v>2</v>
      </c>
      <c r="G31" s="19">
        <v>0</v>
      </c>
      <c r="H31" s="19">
        <v>2</v>
      </c>
      <c r="I31" s="19">
        <v>1</v>
      </c>
      <c r="J31" s="19">
        <v>2</v>
      </c>
      <c r="K31" s="19">
        <v>1</v>
      </c>
      <c r="L31" s="19">
        <v>1</v>
      </c>
      <c r="M31" s="19">
        <v>2</v>
      </c>
      <c r="N31" s="19">
        <v>2</v>
      </c>
      <c r="O31" s="19">
        <v>2</v>
      </c>
      <c r="P31" s="19">
        <v>2</v>
      </c>
      <c r="Q31" s="19">
        <v>2</v>
      </c>
      <c r="R31" s="19">
        <v>1</v>
      </c>
      <c r="S31" s="19">
        <f>SUM(E31,F31,H31,J31,M31,P31)</f>
        <v>10</v>
      </c>
      <c r="T31" s="19">
        <f>SUM(E31,F31,H31,K31,N31,Q31)</f>
        <v>9</v>
      </c>
      <c r="U31" s="19">
        <f>SUM(G31,I31,L31,O31,R31)</f>
        <v>5</v>
      </c>
    </row>
    <row r="32" spans="1:21" ht="15" customHeight="1" x14ac:dyDescent="0.35">
      <c r="A32" s="1" t="s">
        <v>14</v>
      </c>
      <c r="B32" s="22"/>
      <c r="C32" s="15"/>
      <c r="D32" s="18" t="s">
        <v>15</v>
      </c>
      <c r="E32" s="19">
        <v>0</v>
      </c>
      <c r="F32" s="19">
        <v>0</v>
      </c>
      <c r="G32" s="19">
        <v>0</v>
      </c>
      <c r="H32" s="19">
        <v>0</v>
      </c>
      <c r="I32" s="19">
        <v>11</v>
      </c>
      <c r="J32" s="19">
        <v>0</v>
      </c>
      <c r="K32" s="19">
        <v>0</v>
      </c>
      <c r="L32" s="19">
        <v>12</v>
      </c>
      <c r="M32" s="19">
        <v>0</v>
      </c>
      <c r="N32" s="19">
        <v>0</v>
      </c>
      <c r="O32" s="19">
        <v>19</v>
      </c>
      <c r="P32" s="19">
        <v>1</v>
      </c>
      <c r="Q32" s="19">
        <v>1</v>
      </c>
      <c r="R32" s="19">
        <v>21</v>
      </c>
      <c r="S32" s="19">
        <f>SUM(E32,F32,H32,J32,M32,P32)</f>
        <v>1</v>
      </c>
      <c r="T32" s="19">
        <f>SUM(E32,F32,H32,K32,N32,Q32)</f>
        <v>1</v>
      </c>
      <c r="U32" s="19">
        <f>SUM(G32,I32,L32,O32,R32)</f>
        <v>63</v>
      </c>
    </row>
    <row r="33" spans="1:21" ht="15" customHeight="1" x14ac:dyDescent="0.35">
      <c r="B33" s="22"/>
      <c r="C33" s="15" t="s">
        <v>28</v>
      </c>
      <c r="D33" s="16" t="s">
        <v>13</v>
      </c>
      <c r="E33" s="17">
        <f t="shared" ref="E33:R33" si="15">SUM(E34:E35)</f>
        <v>0</v>
      </c>
      <c r="F33" s="17">
        <f t="shared" si="15"/>
        <v>2</v>
      </c>
      <c r="G33" s="17">
        <f t="shared" si="15"/>
        <v>2</v>
      </c>
      <c r="H33" s="17">
        <f t="shared" si="15"/>
        <v>2</v>
      </c>
      <c r="I33" s="17">
        <f t="shared" si="15"/>
        <v>4</v>
      </c>
      <c r="J33" s="17">
        <f t="shared" si="15"/>
        <v>2</v>
      </c>
      <c r="K33" s="17">
        <f t="shared" si="15"/>
        <v>2</v>
      </c>
      <c r="L33" s="17">
        <f t="shared" si="15"/>
        <v>6</v>
      </c>
      <c r="M33" s="17">
        <f t="shared" si="15"/>
        <v>2</v>
      </c>
      <c r="N33" s="17">
        <f t="shared" si="15"/>
        <v>2</v>
      </c>
      <c r="O33" s="17">
        <f t="shared" si="15"/>
        <v>8</v>
      </c>
      <c r="P33" s="17">
        <f t="shared" si="15"/>
        <v>1</v>
      </c>
      <c r="Q33" s="17">
        <f t="shared" si="15"/>
        <v>1</v>
      </c>
      <c r="R33" s="17">
        <f t="shared" si="15"/>
        <v>9</v>
      </c>
      <c r="S33" s="17">
        <f>SUM(E33,F33,H33,J33,M33,P33)</f>
        <v>9</v>
      </c>
      <c r="T33" s="17">
        <f>SUM(E33,F33,H33,K33,N33,Q33)</f>
        <v>9</v>
      </c>
      <c r="U33" s="17">
        <f>SUM(G33,I33,L33,O33,R33)</f>
        <v>29</v>
      </c>
    </row>
    <row r="34" spans="1:21" ht="15" customHeight="1" x14ac:dyDescent="0.35">
      <c r="A34" s="1" t="s">
        <v>14</v>
      </c>
      <c r="B34" s="22"/>
      <c r="C34" s="15"/>
      <c r="D34" s="18" t="s">
        <v>15</v>
      </c>
      <c r="E34" s="19">
        <v>0</v>
      </c>
      <c r="F34" s="19">
        <v>1</v>
      </c>
      <c r="G34" s="19">
        <v>1</v>
      </c>
      <c r="H34" s="19">
        <v>1</v>
      </c>
      <c r="I34" s="19">
        <v>2</v>
      </c>
      <c r="J34" s="19">
        <v>1</v>
      </c>
      <c r="K34" s="19">
        <v>1</v>
      </c>
      <c r="L34" s="19">
        <v>3</v>
      </c>
      <c r="M34" s="19">
        <v>1</v>
      </c>
      <c r="N34" s="19">
        <v>1</v>
      </c>
      <c r="O34" s="19">
        <v>4</v>
      </c>
      <c r="P34" s="19">
        <v>1</v>
      </c>
      <c r="Q34" s="19">
        <v>1</v>
      </c>
      <c r="R34" s="19">
        <v>5</v>
      </c>
      <c r="S34" s="19">
        <f>SUM(E34,F34,H34,J34,M34,P34)</f>
        <v>5</v>
      </c>
      <c r="T34" s="19">
        <f>SUM(E34,F34,H34,K34,N34,Q34)</f>
        <v>5</v>
      </c>
      <c r="U34" s="19">
        <f>SUM(G34,I34,L34,O34,R34)</f>
        <v>15</v>
      </c>
    </row>
    <row r="35" spans="1:21" ht="15" customHeight="1" x14ac:dyDescent="0.35">
      <c r="B35" s="22"/>
      <c r="C35" s="15"/>
      <c r="D35" s="18" t="s">
        <v>29</v>
      </c>
      <c r="E35" s="19">
        <v>0</v>
      </c>
      <c r="F35" s="19">
        <v>1</v>
      </c>
      <c r="G35" s="19">
        <v>1</v>
      </c>
      <c r="H35" s="19">
        <v>1</v>
      </c>
      <c r="I35" s="19">
        <v>2</v>
      </c>
      <c r="J35" s="19">
        <v>1</v>
      </c>
      <c r="K35" s="19">
        <v>1</v>
      </c>
      <c r="L35" s="19">
        <v>3</v>
      </c>
      <c r="M35" s="19">
        <v>1</v>
      </c>
      <c r="N35" s="19">
        <v>1</v>
      </c>
      <c r="O35" s="19">
        <v>4</v>
      </c>
      <c r="P35" s="19">
        <v>0</v>
      </c>
      <c r="Q35" s="19">
        <v>0</v>
      </c>
      <c r="R35" s="19">
        <v>4</v>
      </c>
      <c r="S35" s="19">
        <f>SUM(E35,F35,H35,J35,M35,P35)</f>
        <v>4</v>
      </c>
      <c r="T35" s="19">
        <f>SUM(E35,F35,H35,K35,N35,Q35)</f>
        <v>4</v>
      </c>
      <c r="U35" s="19">
        <f>SUM(G35,I35,L35,O35,R35)</f>
        <v>14</v>
      </c>
    </row>
    <row r="36" spans="1:21" ht="15" customHeight="1" x14ac:dyDescent="0.35">
      <c r="B36" s="22"/>
      <c r="C36" s="15" t="s">
        <v>30</v>
      </c>
      <c r="D36" s="16" t="s">
        <v>13</v>
      </c>
      <c r="E36" s="17">
        <f t="shared" ref="E36:R36" si="16">SUM(E37:E38)</f>
        <v>3</v>
      </c>
      <c r="F36" s="17">
        <f t="shared" si="16"/>
        <v>9</v>
      </c>
      <c r="G36" s="17">
        <f t="shared" si="16"/>
        <v>12</v>
      </c>
      <c r="H36" s="17">
        <f t="shared" si="16"/>
        <v>9</v>
      </c>
      <c r="I36" s="17">
        <f t="shared" si="16"/>
        <v>26</v>
      </c>
      <c r="J36" s="17">
        <f t="shared" si="16"/>
        <v>9</v>
      </c>
      <c r="K36" s="17">
        <f t="shared" si="16"/>
        <v>9</v>
      </c>
      <c r="L36" s="17">
        <f t="shared" si="16"/>
        <v>31</v>
      </c>
      <c r="M36" s="17">
        <f t="shared" si="16"/>
        <v>9</v>
      </c>
      <c r="N36" s="17">
        <f t="shared" si="16"/>
        <v>5</v>
      </c>
      <c r="O36" s="17">
        <f t="shared" si="16"/>
        <v>35</v>
      </c>
      <c r="P36" s="17">
        <f t="shared" si="16"/>
        <v>9</v>
      </c>
      <c r="Q36" s="17">
        <f t="shared" si="16"/>
        <v>7</v>
      </c>
      <c r="R36" s="17">
        <f t="shared" si="16"/>
        <v>42</v>
      </c>
      <c r="S36" s="17">
        <f>SUM(E36,F36,H36,J36,M36,P36)</f>
        <v>48</v>
      </c>
      <c r="T36" s="17">
        <f>SUM(E36,F36,H36,K36,N36,Q36)</f>
        <v>42</v>
      </c>
      <c r="U36" s="17">
        <f>SUM(G36,I36,L36,O36,R36)</f>
        <v>146</v>
      </c>
    </row>
    <row r="37" spans="1:21" ht="15" customHeight="1" x14ac:dyDescent="0.35">
      <c r="B37" s="22"/>
      <c r="C37" s="15"/>
      <c r="D37" s="18" t="s">
        <v>21</v>
      </c>
      <c r="E37" s="19">
        <v>0</v>
      </c>
      <c r="F37" s="19">
        <v>4</v>
      </c>
      <c r="G37" s="19">
        <v>0</v>
      </c>
      <c r="H37" s="19">
        <v>4</v>
      </c>
      <c r="I37" s="19">
        <v>6</v>
      </c>
      <c r="J37" s="19">
        <v>4</v>
      </c>
      <c r="K37" s="19">
        <v>4</v>
      </c>
      <c r="L37" s="19">
        <v>4</v>
      </c>
      <c r="M37" s="19">
        <v>4</v>
      </c>
      <c r="N37" s="19">
        <v>2</v>
      </c>
      <c r="O37" s="19">
        <v>2</v>
      </c>
      <c r="P37" s="19">
        <v>4</v>
      </c>
      <c r="Q37" s="19">
        <v>4</v>
      </c>
      <c r="R37" s="19">
        <v>4</v>
      </c>
      <c r="S37" s="19">
        <f>SUM(E37,F37,H37,J37,M37,P37)</f>
        <v>20</v>
      </c>
      <c r="T37" s="19">
        <f>SUM(E37,F37,H37,K37,N37,Q37)</f>
        <v>18</v>
      </c>
      <c r="U37" s="19">
        <f>SUM(G37,I37,L37,O37,R37)</f>
        <v>16</v>
      </c>
    </row>
    <row r="38" spans="1:21" ht="15" customHeight="1" x14ac:dyDescent="0.35">
      <c r="A38" s="1" t="s">
        <v>14</v>
      </c>
      <c r="B38" s="22"/>
      <c r="C38" s="15"/>
      <c r="D38" s="18" t="s">
        <v>15</v>
      </c>
      <c r="E38" s="19">
        <v>3</v>
      </c>
      <c r="F38" s="19">
        <v>5</v>
      </c>
      <c r="G38" s="19">
        <v>12</v>
      </c>
      <c r="H38" s="19">
        <v>5</v>
      </c>
      <c r="I38" s="19">
        <v>20</v>
      </c>
      <c r="J38" s="19">
        <v>5</v>
      </c>
      <c r="K38" s="19">
        <v>5</v>
      </c>
      <c r="L38" s="19">
        <v>27</v>
      </c>
      <c r="M38" s="19">
        <v>5</v>
      </c>
      <c r="N38" s="19">
        <v>3</v>
      </c>
      <c r="O38" s="19">
        <v>33</v>
      </c>
      <c r="P38" s="19">
        <v>5</v>
      </c>
      <c r="Q38" s="19">
        <v>3</v>
      </c>
      <c r="R38" s="19">
        <v>38</v>
      </c>
      <c r="S38" s="19">
        <f>SUM(E38,F38,H38,J38,M38,P38)</f>
        <v>28</v>
      </c>
      <c r="T38" s="19">
        <f>SUM(E38,F38,H38,K38,N38,Q38)</f>
        <v>24</v>
      </c>
      <c r="U38" s="19">
        <f>SUM(G38,I38,L38,O38,R38)</f>
        <v>130</v>
      </c>
    </row>
    <row r="39" spans="1:21" ht="15" customHeight="1" x14ac:dyDescent="0.35">
      <c r="B39" s="22"/>
      <c r="C39" s="15" t="s">
        <v>31</v>
      </c>
      <c r="D39" s="16" t="s">
        <v>13</v>
      </c>
      <c r="E39" s="17">
        <f t="shared" ref="E39:R39" si="17">SUM(E40:E42)</f>
        <v>0</v>
      </c>
      <c r="F39" s="17">
        <f t="shared" si="17"/>
        <v>2</v>
      </c>
      <c r="G39" s="17">
        <f t="shared" si="17"/>
        <v>0</v>
      </c>
      <c r="H39" s="17">
        <f t="shared" si="17"/>
        <v>5</v>
      </c>
      <c r="I39" s="17">
        <f t="shared" si="17"/>
        <v>4</v>
      </c>
      <c r="J39" s="17">
        <f t="shared" si="17"/>
        <v>11</v>
      </c>
      <c r="K39" s="17">
        <f t="shared" si="17"/>
        <v>12</v>
      </c>
      <c r="L39" s="17">
        <f t="shared" si="17"/>
        <v>19</v>
      </c>
      <c r="M39" s="17">
        <f t="shared" si="17"/>
        <v>9</v>
      </c>
      <c r="N39" s="17">
        <f t="shared" si="17"/>
        <v>23</v>
      </c>
      <c r="O39" s="17">
        <f t="shared" si="17"/>
        <v>51</v>
      </c>
      <c r="P39" s="17">
        <f t="shared" si="17"/>
        <v>10</v>
      </c>
      <c r="Q39" s="17">
        <f t="shared" si="17"/>
        <v>28</v>
      </c>
      <c r="R39" s="17">
        <f t="shared" si="17"/>
        <v>63</v>
      </c>
      <c r="S39" s="17">
        <f>SUM(E39,F39,H39,J39,M39,P39)</f>
        <v>37</v>
      </c>
      <c r="T39" s="17">
        <f>SUM(E39,F39,H39,K39,N39,Q39)</f>
        <v>70</v>
      </c>
      <c r="U39" s="17">
        <f>SUM(G39,I39,L39,O39,R39)</f>
        <v>137</v>
      </c>
    </row>
    <row r="40" spans="1:21" ht="15" customHeight="1" x14ac:dyDescent="0.35">
      <c r="A40" s="1" t="s">
        <v>14</v>
      </c>
      <c r="B40" s="22"/>
      <c r="C40" s="15"/>
      <c r="D40" s="18" t="s">
        <v>15</v>
      </c>
      <c r="E40" s="19">
        <v>0</v>
      </c>
      <c r="F40" s="19">
        <v>0</v>
      </c>
      <c r="G40" s="19">
        <v>0</v>
      </c>
      <c r="H40" s="19">
        <v>2</v>
      </c>
      <c r="I40" s="19">
        <v>2</v>
      </c>
      <c r="J40" s="19">
        <v>2</v>
      </c>
      <c r="K40" s="19">
        <v>2</v>
      </c>
      <c r="L40" s="19">
        <v>6</v>
      </c>
      <c r="M40" s="19">
        <v>2</v>
      </c>
      <c r="N40" s="19">
        <v>2</v>
      </c>
      <c r="O40" s="19">
        <v>17</v>
      </c>
      <c r="P40" s="19">
        <v>2</v>
      </c>
      <c r="Q40" s="19">
        <v>0</v>
      </c>
      <c r="R40" s="19">
        <v>19</v>
      </c>
      <c r="S40" s="19">
        <f>SUM(E40,F40,H40,J40,M40,P40)</f>
        <v>8</v>
      </c>
      <c r="T40" s="19">
        <f>SUM(E40,F40,H40,K40,N40,Q40)</f>
        <v>6</v>
      </c>
      <c r="U40" s="19">
        <f>SUM(G40,I40,L40,O40,R40)</f>
        <v>44</v>
      </c>
    </row>
    <row r="41" spans="1:21" ht="15" customHeight="1" x14ac:dyDescent="0.35">
      <c r="B41" s="22"/>
      <c r="C41" s="15"/>
      <c r="D41" s="18" t="s">
        <v>21</v>
      </c>
      <c r="E41" s="19">
        <v>0</v>
      </c>
      <c r="F41" s="19">
        <v>1</v>
      </c>
      <c r="G41" s="19">
        <v>0</v>
      </c>
      <c r="H41" s="19">
        <v>1</v>
      </c>
      <c r="I41" s="19">
        <v>0</v>
      </c>
      <c r="J41" s="19">
        <v>2</v>
      </c>
      <c r="K41" s="19" t="s">
        <v>32</v>
      </c>
      <c r="L41" s="19" t="s">
        <v>32</v>
      </c>
      <c r="M41" s="19">
        <v>1</v>
      </c>
      <c r="N41" s="19" t="s">
        <v>32</v>
      </c>
      <c r="O41" s="19" t="s">
        <v>32</v>
      </c>
      <c r="P41" s="19">
        <v>1</v>
      </c>
      <c r="Q41" s="19" t="s">
        <v>32</v>
      </c>
      <c r="R41" s="19" t="s">
        <v>32</v>
      </c>
      <c r="S41" s="19">
        <f>SUM(E41,F41,H41,J41,M41,P41)</f>
        <v>6</v>
      </c>
      <c r="T41" s="19">
        <f>SUM(E41,F41,H41,K41,N41,Q41)</f>
        <v>2</v>
      </c>
      <c r="U41" s="19">
        <f>SUM(G41,I41,L41,O41,R41)</f>
        <v>0</v>
      </c>
    </row>
    <row r="42" spans="1:21" ht="22" customHeight="1" x14ac:dyDescent="0.35">
      <c r="B42" s="22"/>
      <c r="C42" s="15"/>
      <c r="D42" s="18" t="s">
        <v>27</v>
      </c>
      <c r="E42" s="19">
        <v>0</v>
      </c>
      <c r="F42" s="19">
        <v>1</v>
      </c>
      <c r="G42" s="19">
        <v>0</v>
      </c>
      <c r="H42" s="19">
        <v>2</v>
      </c>
      <c r="I42" s="19">
        <v>2</v>
      </c>
      <c r="J42" s="19">
        <v>7</v>
      </c>
      <c r="K42" s="19">
        <v>10</v>
      </c>
      <c r="L42" s="19">
        <v>13</v>
      </c>
      <c r="M42" s="19">
        <v>6</v>
      </c>
      <c r="N42" s="19">
        <v>21</v>
      </c>
      <c r="O42" s="19">
        <v>34</v>
      </c>
      <c r="P42" s="19">
        <v>7</v>
      </c>
      <c r="Q42" s="19">
        <v>28</v>
      </c>
      <c r="R42" s="19">
        <v>44</v>
      </c>
      <c r="S42" s="19">
        <f>SUM(E42,F42,H42,J42,M42,P42)</f>
        <v>23</v>
      </c>
      <c r="T42" s="19">
        <f>SUM(E42,F42,H42,K42,N42,Q42)</f>
        <v>62</v>
      </c>
      <c r="U42" s="19">
        <f>SUM(G42,I42,L42,O42,R42)</f>
        <v>93</v>
      </c>
    </row>
    <row r="43" spans="1:21" ht="15" customHeight="1" x14ac:dyDescent="0.35">
      <c r="B43" s="23"/>
      <c r="C43" s="24"/>
      <c r="D43" s="24"/>
      <c r="E43" s="24"/>
      <c r="F43" s="24"/>
      <c r="G43" s="24"/>
      <c r="H43" s="24"/>
      <c r="I43" s="24"/>
      <c r="J43" s="24"/>
      <c r="K43" s="24"/>
      <c r="L43" s="24"/>
      <c r="M43" s="24"/>
      <c r="N43" s="24"/>
      <c r="O43" s="24"/>
      <c r="P43" s="24"/>
      <c r="Q43" s="24"/>
      <c r="R43" s="24"/>
      <c r="S43" s="1"/>
    </row>
    <row r="44" spans="1:21" ht="15" customHeight="1" x14ac:dyDescent="0.35">
      <c r="B44" s="7" t="s">
        <v>7</v>
      </c>
      <c r="C44" s="7"/>
      <c r="D44" s="7" t="s">
        <v>8</v>
      </c>
      <c r="E44" s="8" t="s">
        <v>1</v>
      </c>
      <c r="F44" s="7">
        <v>2021</v>
      </c>
      <c r="G44" s="7"/>
      <c r="H44" s="7">
        <v>2022</v>
      </c>
      <c r="I44" s="7"/>
      <c r="J44" s="7">
        <v>2023</v>
      </c>
      <c r="K44" s="7"/>
      <c r="L44" s="7"/>
      <c r="M44" s="7">
        <v>2024</v>
      </c>
      <c r="N44" s="7"/>
      <c r="O44" s="7"/>
      <c r="P44" s="7">
        <v>2025</v>
      </c>
      <c r="Q44" s="7"/>
      <c r="R44" s="7"/>
      <c r="S44" s="68" t="s">
        <v>64</v>
      </c>
      <c r="T44" s="68"/>
      <c r="U44" s="68"/>
    </row>
    <row r="45" spans="1:21" ht="25" customHeight="1" x14ac:dyDescent="0.35">
      <c r="B45" s="7"/>
      <c r="C45" s="7"/>
      <c r="D45" s="7"/>
      <c r="E45" s="8"/>
      <c r="F45" s="9" t="s">
        <v>2</v>
      </c>
      <c r="G45" s="9" t="s">
        <v>3</v>
      </c>
      <c r="H45" s="9" t="s">
        <v>2</v>
      </c>
      <c r="I45" s="9" t="s">
        <v>3</v>
      </c>
      <c r="J45" s="9" t="s">
        <v>4</v>
      </c>
      <c r="K45" s="9" t="s">
        <v>5</v>
      </c>
      <c r="L45" s="9" t="s">
        <v>3</v>
      </c>
      <c r="M45" s="9" t="s">
        <v>4</v>
      </c>
      <c r="N45" s="9" t="s">
        <v>5</v>
      </c>
      <c r="O45" s="9" t="s">
        <v>3</v>
      </c>
      <c r="P45" s="9" t="s">
        <v>4</v>
      </c>
      <c r="Q45" s="9" t="s">
        <v>5</v>
      </c>
      <c r="R45" s="9" t="s">
        <v>3</v>
      </c>
      <c r="S45" s="69" t="s">
        <v>65</v>
      </c>
      <c r="T45" s="69" t="s">
        <v>66</v>
      </c>
      <c r="U45" s="69" t="s">
        <v>67</v>
      </c>
    </row>
    <row r="46" spans="1:21" ht="46.5" customHeight="1" x14ac:dyDescent="0.35">
      <c r="B46" s="10" t="s">
        <v>33</v>
      </c>
      <c r="C46" s="10"/>
      <c r="D46" s="11"/>
      <c r="E46" s="25">
        <f t="shared" ref="E46:R46" si="18">SUM(E47,E51)</f>
        <v>4</v>
      </c>
      <c r="F46" s="25">
        <f t="shared" si="18"/>
        <v>6</v>
      </c>
      <c r="G46" s="25">
        <f t="shared" si="18"/>
        <v>7</v>
      </c>
      <c r="H46" s="25">
        <f t="shared" si="18"/>
        <v>4</v>
      </c>
      <c r="I46" s="25">
        <f t="shared" si="18"/>
        <v>38</v>
      </c>
      <c r="J46" s="25">
        <f t="shared" si="18"/>
        <v>4</v>
      </c>
      <c r="K46" s="25">
        <f t="shared" si="18"/>
        <v>4</v>
      </c>
      <c r="L46" s="25">
        <f t="shared" si="18"/>
        <v>59</v>
      </c>
      <c r="M46" s="25">
        <f t="shared" si="18"/>
        <v>6</v>
      </c>
      <c r="N46" s="25">
        <f t="shared" si="18"/>
        <v>7</v>
      </c>
      <c r="O46" s="25">
        <f t="shared" si="18"/>
        <v>104</v>
      </c>
      <c r="P46" s="25">
        <f t="shared" si="18"/>
        <v>4</v>
      </c>
      <c r="Q46" s="25">
        <f t="shared" si="18"/>
        <v>5</v>
      </c>
      <c r="R46" s="25">
        <f t="shared" si="18"/>
        <v>172</v>
      </c>
      <c r="S46" s="25">
        <f>SUM(E46,F46,H46,J46,M46,P46)</f>
        <v>28</v>
      </c>
      <c r="T46" s="25">
        <f>SUM(E46,F46,H46,K46,N46,Q46)</f>
        <v>30</v>
      </c>
      <c r="U46" s="25">
        <f>SUM(G46,I46,L46,O46,R46)</f>
        <v>380</v>
      </c>
    </row>
    <row r="47" spans="1:21" ht="49.5" customHeight="1" x14ac:dyDescent="0.35">
      <c r="B47" s="10" t="s">
        <v>34</v>
      </c>
      <c r="C47" s="10"/>
      <c r="D47" s="11"/>
      <c r="E47" s="13">
        <f t="shared" ref="E47:R47" si="19">E48</f>
        <v>0</v>
      </c>
      <c r="F47" s="13">
        <f t="shared" si="19"/>
        <v>0</v>
      </c>
      <c r="G47" s="13">
        <f t="shared" si="19"/>
        <v>0</v>
      </c>
      <c r="H47" s="13">
        <f t="shared" si="19"/>
        <v>2</v>
      </c>
      <c r="I47" s="13">
        <f t="shared" si="19"/>
        <v>34</v>
      </c>
      <c r="J47" s="13">
        <f t="shared" si="19"/>
        <v>2</v>
      </c>
      <c r="K47" s="13">
        <f t="shared" si="19"/>
        <v>2</v>
      </c>
      <c r="L47" s="13">
        <f t="shared" si="19"/>
        <v>55</v>
      </c>
      <c r="M47" s="13">
        <f t="shared" si="19"/>
        <v>4</v>
      </c>
      <c r="N47" s="13">
        <f t="shared" si="19"/>
        <v>5</v>
      </c>
      <c r="O47" s="13">
        <f t="shared" si="19"/>
        <v>101</v>
      </c>
      <c r="P47" s="13">
        <f t="shared" si="19"/>
        <v>4</v>
      </c>
      <c r="Q47" s="13">
        <f t="shared" si="19"/>
        <v>5</v>
      </c>
      <c r="R47" s="13">
        <f t="shared" si="19"/>
        <v>167</v>
      </c>
      <c r="S47" s="13">
        <f>SUM(E47,F47,H47,J47,M47,P47)</f>
        <v>12</v>
      </c>
      <c r="T47" s="13">
        <f>SUM(E47,F47,H47,K47,N47,Q47)</f>
        <v>14</v>
      </c>
      <c r="U47" s="13">
        <f>SUM(G47,I47,L47,O47,R47)</f>
        <v>357</v>
      </c>
    </row>
    <row r="48" spans="1:21" ht="15" customHeight="1" x14ac:dyDescent="0.35">
      <c r="B48" s="22" t="s">
        <v>6</v>
      </c>
      <c r="C48" s="15" t="s">
        <v>35</v>
      </c>
      <c r="D48" s="16" t="s">
        <v>13</v>
      </c>
      <c r="E48" s="17">
        <f t="shared" ref="E48:R48" si="20">SUM(E49:E50)</f>
        <v>0</v>
      </c>
      <c r="F48" s="17">
        <f t="shared" si="20"/>
        <v>0</v>
      </c>
      <c r="G48" s="17">
        <f t="shared" si="20"/>
        <v>0</v>
      </c>
      <c r="H48" s="17">
        <f t="shared" si="20"/>
        <v>2</v>
      </c>
      <c r="I48" s="17">
        <f t="shared" si="20"/>
        <v>34</v>
      </c>
      <c r="J48" s="17">
        <f t="shared" si="20"/>
        <v>2</v>
      </c>
      <c r="K48" s="17">
        <f t="shared" si="20"/>
        <v>2</v>
      </c>
      <c r="L48" s="17">
        <f t="shared" si="20"/>
        <v>55</v>
      </c>
      <c r="M48" s="17">
        <f t="shared" si="20"/>
        <v>4</v>
      </c>
      <c r="N48" s="17">
        <f t="shared" si="20"/>
        <v>5</v>
      </c>
      <c r="O48" s="17">
        <f t="shared" si="20"/>
        <v>101</v>
      </c>
      <c r="P48" s="17">
        <f t="shared" si="20"/>
        <v>4</v>
      </c>
      <c r="Q48" s="17">
        <f t="shared" si="20"/>
        <v>5</v>
      </c>
      <c r="R48" s="17">
        <f t="shared" si="20"/>
        <v>167</v>
      </c>
      <c r="S48" s="17">
        <f>SUM(E48,F48,H48,J48,M48,P48)</f>
        <v>12</v>
      </c>
      <c r="T48" s="17">
        <f>SUM(E48,F48,H48,K48,N48,Q48)</f>
        <v>14</v>
      </c>
      <c r="U48" s="17">
        <f>SUM(G48,I48,L48,O48,R48)</f>
        <v>357</v>
      </c>
    </row>
    <row r="49" spans="1:26" ht="15" customHeight="1" x14ac:dyDescent="0.35">
      <c r="B49" s="22"/>
      <c r="C49" s="15"/>
      <c r="D49" s="18" t="s">
        <v>18</v>
      </c>
      <c r="E49" s="19">
        <v>0</v>
      </c>
      <c r="F49" s="19">
        <v>0</v>
      </c>
      <c r="G49" s="19">
        <v>0</v>
      </c>
      <c r="H49" s="19">
        <v>0</v>
      </c>
      <c r="I49" s="19">
        <v>0</v>
      </c>
      <c r="J49" s="19">
        <v>0</v>
      </c>
      <c r="K49" s="19">
        <v>0</v>
      </c>
      <c r="L49" s="19">
        <v>0</v>
      </c>
      <c r="M49" s="19">
        <v>3</v>
      </c>
      <c r="N49" s="19">
        <v>3</v>
      </c>
      <c r="O49" s="19">
        <v>6</v>
      </c>
      <c r="P49" s="19">
        <v>3</v>
      </c>
      <c r="Q49" s="19">
        <v>3</v>
      </c>
      <c r="R49" s="19">
        <v>5</v>
      </c>
      <c r="S49" s="19">
        <f>SUM(E49,F49,H49,J49,M49,P49)</f>
        <v>6</v>
      </c>
      <c r="T49" s="19">
        <f>SUM(E49,F49,H49,K49,N49,Q49)</f>
        <v>6</v>
      </c>
      <c r="U49" s="19">
        <f>SUM(G49,I49,L49,O49,R49)</f>
        <v>11</v>
      </c>
    </row>
    <row r="50" spans="1:26" ht="15" customHeight="1" x14ac:dyDescent="0.35">
      <c r="A50" s="1" t="s">
        <v>14</v>
      </c>
      <c r="B50" s="22"/>
      <c r="C50" s="15"/>
      <c r="D50" s="18" t="s">
        <v>15</v>
      </c>
      <c r="E50" s="19">
        <v>0</v>
      </c>
      <c r="F50" s="19">
        <v>0</v>
      </c>
      <c r="G50" s="19">
        <v>0</v>
      </c>
      <c r="H50" s="19">
        <v>2</v>
      </c>
      <c r="I50" s="19">
        <v>34</v>
      </c>
      <c r="J50" s="19">
        <v>2</v>
      </c>
      <c r="K50" s="19">
        <v>2</v>
      </c>
      <c r="L50" s="19">
        <v>55</v>
      </c>
      <c r="M50" s="19">
        <v>1</v>
      </c>
      <c r="N50" s="19">
        <v>2</v>
      </c>
      <c r="O50" s="19">
        <v>95</v>
      </c>
      <c r="P50" s="19">
        <v>1</v>
      </c>
      <c r="Q50" s="19">
        <v>2</v>
      </c>
      <c r="R50" s="19">
        <v>162</v>
      </c>
      <c r="S50" s="19">
        <f>SUM(E50,F50,H50,J50,M50,P50)</f>
        <v>6</v>
      </c>
      <c r="T50" s="19">
        <f>SUM(E50,F50,H50,K50,N50,Q50)</f>
        <v>8</v>
      </c>
      <c r="U50" s="19">
        <f>SUM(G50,I50,L50,O50,R50)</f>
        <v>346</v>
      </c>
    </row>
    <row r="51" spans="1:26" ht="51" customHeight="1" x14ac:dyDescent="0.35">
      <c r="B51" s="26" t="s">
        <v>36</v>
      </c>
      <c r="C51" s="26"/>
      <c r="D51" s="27"/>
      <c r="E51" s="13">
        <f t="shared" ref="E51:R52" si="21">E52</f>
        <v>4</v>
      </c>
      <c r="F51" s="13">
        <f t="shared" si="21"/>
        <v>6</v>
      </c>
      <c r="G51" s="13">
        <f t="shared" si="21"/>
        <v>7</v>
      </c>
      <c r="H51" s="13">
        <f t="shared" si="21"/>
        <v>2</v>
      </c>
      <c r="I51" s="13">
        <f t="shared" si="21"/>
        <v>4</v>
      </c>
      <c r="J51" s="13">
        <f t="shared" si="21"/>
        <v>2</v>
      </c>
      <c r="K51" s="13">
        <f t="shared" si="21"/>
        <v>2</v>
      </c>
      <c r="L51" s="13">
        <f t="shared" si="21"/>
        <v>4</v>
      </c>
      <c r="M51" s="13">
        <f t="shared" si="21"/>
        <v>2</v>
      </c>
      <c r="N51" s="13">
        <f t="shared" si="21"/>
        <v>2</v>
      </c>
      <c r="O51" s="13">
        <f t="shared" si="21"/>
        <v>3</v>
      </c>
      <c r="P51" s="13">
        <f t="shared" si="21"/>
        <v>0</v>
      </c>
      <c r="Q51" s="13">
        <f t="shared" si="21"/>
        <v>0</v>
      </c>
      <c r="R51" s="13">
        <f t="shared" si="21"/>
        <v>5</v>
      </c>
      <c r="S51" s="13">
        <f>SUM(E51,F51,H51,J51,M51,P51)</f>
        <v>16</v>
      </c>
      <c r="T51" s="13">
        <f>SUM(E51,F51,H51,K51,N51,Q51)</f>
        <v>16</v>
      </c>
      <c r="U51" s="13">
        <f>SUM(G51,I51,L51,O51,R51)</f>
        <v>23</v>
      </c>
    </row>
    <row r="52" spans="1:26" ht="15" customHeight="1" x14ac:dyDescent="0.35">
      <c r="B52" s="22" t="s">
        <v>6</v>
      </c>
      <c r="C52" s="15" t="s">
        <v>37</v>
      </c>
      <c r="D52" s="16" t="s">
        <v>13</v>
      </c>
      <c r="E52" s="19">
        <f t="shared" si="21"/>
        <v>4</v>
      </c>
      <c r="F52" s="19">
        <f t="shared" si="21"/>
        <v>6</v>
      </c>
      <c r="G52" s="19">
        <f t="shared" si="21"/>
        <v>7</v>
      </c>
      <c r="H52" s="19">
        <f t="shared" si="21"/>
        <v>2</v>
      </c>
      <c r="I52" s="19">
        <f t="shared" si="21"/>
        <v>4</v>
      </c>
      <c r="J52" s="19">
        <f t="shared" si="21"/>
        <v>2</v>
      </c>
      <c r="K52" s="19">
        <f t="shared" si="21"/>
        <v>2</v>
      </c>
      <c r="L52" s="19">
        <f t="shared" si="21"/>
        <v>4</v>
      </c>
      <c r="M52" s="19">
        <f t="shared" si="21"/>
        <v>2</v>
      </c>
      <c r="N52" s="19">
        <f t="shared" si="21"/>
        <v>2</v>
      </c>
      <c r="O52" s="19">
        <f t="shared" si="21"/>
        <v>3</v>
      </c>
      <c r="P52" s="19">
        <f t="shared" si="21"/>
        <v>0</v>
      </c>
      <c r="Q52" s="19">
        <f t="shared" si="21"/>
        <v>0</v>
      </c>
      <c r="R52" s="19">
        <f t="shared" si="21"/>
        <v>5</v>
      </c>
      <c r="S52" s="19">
        <f>SUM(E52,F52,H52,J52,M52,P52)</f>
        <v>16</v>
      </c>
      <c r="T52" s="19">
        <f>SUM(E52,F52,H52,K52,N52,Q52)</f>
        <v>16</v>
      </c>
      <c r="U52" s="19">
        <f>SUM(G52,I52,L52,O52,R52)</f>
        <v>23</v>
      </c>
    </row>
    <row r="53" spans="1:26" x14ac:dyDescent="0.35">
      <c r="B53" s="22"/>
      <c r="C53" s="15"/>
      <c r="D53" s="18" t="s">
        <v>29</v>
      </c>
      <c r="E53" s="19">
        <v>4</v>
      </c>
      <c r="F53" s="19">
        <v>6</v>
      </c>
      <c r="G53" s="19">
        <v>7</v>
      </c>
      <c r="H53" s="19">
        <v>2</v>
      </c>
      <c r="I53" s="19">
        <v>4</v>
      </c>
      <c r="J53" s="19">
        <v>2</v>
      </c>
      <c r="K53" s="19">
        <v>2</v>
      </c>
      <c r="L53" s="19">
        <v>4</v>
      </c>
      <c r="M53" s="19">
        <v>2</v>
      </c>
      <c r="N53" s="19">
        <v>2</v>
      </c>
      <c r="O53" s="19">
        <v>3</v>
      </c>
      <c r="P53" s="19">
        <v>0</v>
      </c>
      <c r="Q53" s="19">
        <v>0</v>
      </c>
      <c r="R53" s="19">
        <v>5</v>
      </c>
      <c r="S53" s="19">
        <f>SUM(E53,F53,H53,J53,M53,P53)</f>
        <v>16</v>
      </c>
      <c r="T53" s="19">
        <f>SUM(E53,F53,H53,K53,N53,Q53)</f>
        <v>16</v>
      </c>
      <c r="U53" s="19">
        <f>SUM(G53,I53,L53,O53,R53)</f>
        <v>23</v>
      </c>
    </row>
    <row r="54" spans="1:26" x14ac:dyDescent="0.35">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 customHeight="1" x14ac:dyDescent="0.35">
      <c r="B55" s="7" t="s">
        <v>7</v>
      </c>
      <c r="C55" s="7"/>
      <c r="D55" s="7" t="s">
        <v>8</v>
      </c>
      <c r="E55" s="8" t="s">
        <v>1</v>
      </c>
      <c r="F55" s="7">
        <v>2021</v>
      </c>
      <c r="G55" s="7"/>
      <c r="H55" s="7">
        <v>2022</v>
      </c>
      <c r="I55" s="7"/>
      <c r="J55" s="7">
        <v>2023</v>
      </c>
      <c r="K55" s="7"/>
      <c r="L55" s="7"/>
      <c r="M55" s="7">
        <v>2024</v>
      </c>
      <c r="N55" s="7"/>
      <c r="O55" s="7"/>
      <c r="P55" s="7">
        <v>2025</v>
      </c>
      <c r="Q55" s="7"/>
      <c r="R55" s="7"/>
      <c r="S55" s="68" t="s">
        <v>64</v>
      </c>
      <c r="T55" s="68"/>
      <c r="U55" s="68"/>
    </row>
    <row r="56" spans="1:26" ht="29.25" customHeight="1" x14ac:dyDescent="0.35">
      <c r="B56" s="7"/>
      <c r="C56" s="7"/>
      <c r="D56" s="7"/>
      <c r="E56" s="8"/>
      <c r="F56" s="9" t="s">
        <v>2</v>
      </c>
      <c r="G56" s="9" t="s">
        <v>3</v>
      </c>
      <c r="H56" s="9" t="s">
        <v>2</v>
      </c>
      <c r="I56" s="9" t="s">
        <v>3</v>
      </c>
      <c r="J56" s="9" t="s">
        <v>4</v>
      </c>
      <c r="K56" s="9" t="s">
        <v>5</v>
      </c>
      <c r="L56" s="9" t="s">
        <v>3</v>
      </c>
      <c r="M56" s="9" t="s">
        <v>4</v>
      </c>
      <c r="N56" s="9" t="s">
        <v>5</v>
      </c>
      <c r="O56" s="9" t="s">
        <v>3</v>
      </c>
      <c r="P56" s="9" t="s">
        <v>4</v>
      </c>
      <c r="Q56" s="9" t="s">
        <v>5</v>
      </c>
      <c r="R56" s="9" t="s">
        <v>3</v>
      </c>
      <c r="S56" s="69" t="s">
        <v>65</v>
      </c>
      <c r="T56" s="69" t="s">
        <v>66</v>
      </c>
      <c r="U56" s="69" t="s">
        <v>67</v>
      </c>
    </row>
    <row r="57" spans="1:26" ht="49.5" customHeight="1" x14ac:dyDescent="0.35">
      <c r="B57" s="10" t="s">
        <v>38</v>
      </c>
      <c r="C57" s="10"/>
      <c r="D57" s="11"/>
      <c r="E57" s="12">
        <f t="shared" ref="E57:R57" si="22">E58+E61</f>
        <v>134</v>
      </c>
      <c r="F57" s="12">
        <f t="shared" si="22"/>
        <v>472</v>
      </c>
      <c r="G57" s="12">
        <f t="shared" si="22"/>
        <v>1359</v>
      </c>
      <c r="H57" s="12">
        <f t="shared" si="22"/>
        <v>327</v>
      </c>
      <c r="I57" s="12">
        <f t="shared" si="22"/>
        <v>1712</v>
      </c>
      <c r="J57" s="12">
        <f t="shared" si="22"/>
        <v>312</v>
      </c>
      <c r="K57" s="12">
        <f t="shared" si="22"/>
        <v>422</v>
      </c>
      <c r="L57" s="12">
        <f t="shared" si="22"/>
        <v>2561</v>
      </c>
      <c r="M57" s="12">
        <f t="shared" si="22"/>
        <v>312</v>
      </c>
      <c r="N57" s="12">
        <f t="shared" si="22"/>
        <v>140</v>
      </c>
      <c r="O57" s="12">
        <f t="shared" si="22"/>
        <v>2799</v>
      </c>
      <c r="P57" s="12">
        <f t="shared" si="22"/>
        <v>322</v>
      </c>
      <c r="Q57" s="12">
        <f t="shared" si="22"/>
        <v>307</v>
      </c>
      <c r="R57" s="12">
        <f t="shared" si="22"/>
        <v>2983</v>
      </c>
      <c r="S57" s="12">
        <f>SUM(E57,F57,H57,J57,M57,P57)</f>
        <v>1879</v>
      </c>
      <c r="T57" s="12">
        <f>SUM(E57,F57,H57,K57,N57,Q57)</f>
        <v>1802</v>
      </c>
      <c r="U57" s="12">
        <f>SUM(G57,I57,L57,O57,R57)</f>
        <v>11414</v>
      </c>
    </row>
    <row r="58" spans="1:26" ht="25" customHeight="1" x14ac:dyDescent="0.35">
      <c r="B58" s="10" t="s">
        <v>39</v>
      </c>
      <c r="C58" s="10"/>
      <c r="D58" s="11"/>
      <c r="E58" s="13">
        <f t="shared" ref="E58:R59" si="23">E59</f>
        <v>0</v>
      </c>
      <c r="F58" s="13">
        <f t="shared" si="23"/>
        <v>72</v>
      </c>
      <c r="G58" s="13">
        <f t="shared" si="23"/>
        <v>238</v>
      </c>
      <c r="H58" s="13">
        <f t="shared" si="23"/>
        <v>72</v>
      </c>
      <c r="I58" s="13">
        <f t="shared" si="23"/>
        <v>351</v>
      </c>
      <c r="J58" s="13">
        <f t="shared" si="23"/>
        <v>72</v>
      </c>
      <c r="K58" s="13">
        <f t="shared" si="23"/>
        <v>72</v>
      </c>
      <c r="L58" s="13">
        <f t="shared" si="23"/>
        <v>577</v>
      </c>
      <c r="M58" s="13">
        <f t="shared" si="23"/>
        <v>72</v>
      </c>
      <c r="N58" s="13">
        <f t="shared" si="23"/>
        <v>0</v>
      </c>
      <c r="O58" s="13">
        <f t="shared" si="23"/>
        <v>702</v>
      </c>
      <c r="P58" s="13">
        <f t="shared" si="23"/>
        <v>72</v>
      </c>
      <c r="Q58" s="13">
        <f t="shared" si="23"/>
        <v>0</v>
      </c>
      <c r="R58" s="13">
        <f t="shared" si="23"/>
        <v>702</v>
      </c>
      <c r="S58" s="13">
        <f>SUM(E58,F58,H58,J58,M58,P58)</f>
        <v>360</v>
      </c>
      <c r="T58" s="13">
        <f>SUM(E58,F58,H58,K58,N58,Q58)</f>
        <v>216</v>
      </c>
      <c r="U58" s="13">
        <f>SUM(G58,I58,L58,O58,R58)</f>
        <v>2570</v>
      </c>
    </row>
    <row r="59" spans="1:26" ht="15" customHeight="1" x14ac:dyDescent="0.35">
      <c r="B59" s="22" t="s">
        <v>6</v>
      </c>
      <c r="C59" s="15" t="s">
        <v>40</v>
      </c>
      <c r="D59" s="16" t="s">
        <v>13</v>
      </c>
      <c r="E59" s="19">
        <f t="shared" si="23"/>
        <v>0</v>
      </c>
      <c r="F59" s="19">
        <f t="shared" si="23"/>
        <v>72</v>
      </c>
      <c r="G59" s="19">
        <f t="shared" si="23"/>
        <v>238</v>
      </c>
      <c r="H59" s="19">
        <f t="shared" si="23"/>
        <v>72</v>
      </c>
      <c r="I59" s="19">
        <f t="shared" si="23"/>
        <v>351</v>
      </c>
      <c r="J59" s="19">
        <f t="shared" si="23"/>
        <v>72</v>
      </c>
      <c r="K59" s="19">
        <f t="shared" si="23"/>
        <v>72</v>
      </c>
      <c r="L59" s="19">
        <f t="shared" si="23"/>
        <v>577</v>
      </c>
      <c r="M59" s="19">
        <f t="shared" si="23"/>
        <v>72</v>
      </c>
      <c r="N59" s="19">
        <f t="shared" si="23"/>
        <v>0</v>
      </c>
      <c r="O59" s="19">
        <f t="shared" si="23"/>
        <v>702</v>
      </c>
      <c r="P59" s="19">
        <f t="shared" si="23"/>
        <v>72</v>
      </c>
      <c r="Q59" s="19">
        <f t="shared" si="23"/>
        <v>0</v>
      </c>
      <c r="R59" s="19">
        <f t="shared" si="23"/>
        <v>702</v>
      </c>
      <c r="S59" s="19">
        <f>SUM(E59,F59,H59,J59,M59,P59)</f>
        <v>360</v>
      </c>
      <c r="T59" s="19">
        <f>SUM(E59,F59,H59,K59,N59,Q59)</f>
        <v>216</v>
      </c>
      <c r="U59" s="19">
        <f>SUM(G59,I59,L59,O59,R59)</f>
        <v>2570</v>
      </c>
    </row>
    <row r="60" spans="1:26" ht="15" customHeight="1" x14ac:dyDescent="0.35">
      <c r="A60" s="1" t="s">
        <v>14</v>
      </c>
      <c r="B60" s="22"/>
      <c r="C60" s="15"/>
      <c r="D60" s="18" t="s">
        <v>15</v>
      </c>
      <c r="E60" s="19">
        <v>0</v>
      </c>
      <c r="F60" s="19">
        <v>72</v>
      </c>
      <c r="G60" s="19">
        <v>238</v>
      </c>
      <c r="H60" s="19">
        <v>72</v>
      </c>
      <c r="I60" s="19">
        <v>351</v>
      </c>
      <c r="J60" s="19">
        <v>72</v>
      </c>
      <c r="K60" s="19">
        <v>72</v>
      </c>
      <c r="L60" s="19">
        <v>577</v>
      </c>
      <c r="M60" s="19">
        <v>72</v>
      </c>
      <c r="N60" s="19">
        <v>0</v>
      </c>
      <c r="O60" s="19">
        <v>702</v>
      </c>
      <c r="P60" s="19">
        <v>72</v>
      </c>
      <c r="Q60" s="19">
        <v>0</v>
      </c>
      <c r="R60" s="19">
        <v>702</v>
      </c>
      <c r="S60" s="19">
        <f>SUM(E60,F60,H60,J60,M60,P60)</f>
        <v>360</v>
      </c>
      <c r="T60" s="19">
        <f>SUM(E60,F60,H60,K60,N60,Q60)</f>
        <v>216</v>
      </c>
      <c r="U60" s="19">
        <f>SUM(G60,I60,L60,O60,R60)</f>
        <v>2570</v>
      </c>
    </row>
    <row r="61" spans="1:26" ht="24" customHeight="1" x14ac:dyDescent="0.35">
      <c r="B61" s="10" t="s">
        <v>41</v>
      </c>
      <c r="C61" s="10"/>
      <c r="D61" s="11"/>
      <c r="E61" s="13">
        <f t="shared" ref="E61:R61" si="24">E62</f>
        <v>134</v>
      </c>
      <c r="F61" s="13">
        <f t="shared" si="24"/>
        <v>400</v>
      </c>
      <c r="G61" s="13">
        <f t="shared" si="24"/>
        <v>1121</v>
      </c>
      <c r="H61" s="13">
        <f t="shared" si="24"/>
        <v>255</v>
      </c>
      <c r="I61" s="13">
        <f t="shared" si="24"/>
        <v>1361</v>
      </c>
      <c r="J61" s="13">
        <f t="shared" si="24"/>
        <v>240</v>
      </c>
      <c r="K61" s="13">
        <f t="shared" si="24"/>
        <v>350</v>
      </c>
      <c r="L61" s="13">
        <f t="shared" si="24"/>
        <v>1984</v>
      </c>
      <c r="M61" s="13">
        <f t="shared" si="24"/>
        <v>240</v>
      </c>
      <c r="N61" s="13">
        <f t="shared" si="24"/>
        <v>140</v>
      </c>
      <c r="O61" s="13">
        <f t="shared" si="24"/>
        <v>2097</v>
      </c>
      <c r="P61" s="13">
        <f t="shared" si="24"/>
        <v>250</v>
      </c>
      <c r="Q61" s="13">
        <f t="shared" si="24"/>
        <v>307</v>
      </c>
      <c r="R61" s="13">
        <f t="shared" si="24"/>
        <v>2281</v>
      </c>
      <c r="S61" s="13">
        <f>SUM(E61,F61,H61,J61,M61,P61)</f>
        <v>1519</v>
      </c>
      <c r="T61" s="13">
        <f>SUM(E61,F61,H61,K61,N61,Q61)</f>
        <v>1586</v>
      </c>
      <c r="U61" s="13">
        <f>SUM(G61,I61,L61,O61,R61)</f>
        <v>8844</v>
      </c>
    </row>
    <row r="62" spans="1:26" ht="15" customHeight="1" x14ac:dyDescent="0.35">
      <c r="B62" s="22" t="s">
        <v>6</v>
      </c>
      <c r="C62" s="15" t="s">
        <v>42</v>
      </c>
      <c r="D62" s="16" t="s">
        <v>13</v>
      </c>
      <c r="E62" s="17">
        <f t="shared" ref="E62:R62" si="25">E63+E64+E65</f>
        <v>134</v>
      </c>
      <c r="F62" s="17">
        <f t="shared" si="25"/>
        <v>400</v>
      </c>
      <c r="G62" s="17">
        <f t="shared" si="25"/>
        <v>1121</v>
      </c>
      <c r="H62" s="17">
        <f t="shared" si="25"/>
        <v>255</v>
      </c>
      <c r="I62" s="17">
        <f t="shared" si="25"/>
        <v>1361</v>
      </c>
      <c r="J62" s="17">
        <f t="shared" si="25"/>
        <v>240</v>
      </c>
      <c r="K62" s="17">
        <f t="shared" si="25"/>
        <v>350</v>
      </c>
      <c r="L62" s="17">
        <f t="shared" si="25"/>
        <v>1984</v>
      </c>
      <c r="M62" s="17">
        <f t="shared" si="25"/>
        <v>240</v>
      </c>
      <c r="N62" s="17">
        <f t="shared" si="25"/>
        <v>140</v>
      </c>
      <c r="O62" s="17">
        <f t="shared" si="25"/>
        <v>2097</v>
      </c>
      <c r="P62" s="17">
        <f t="shared" si="25"/>
        <v>250</v>
      </c>
      <c r="Q62" s="17">
        <f t="shared" si="25"/>
        <v>307</v>
      </c>
      <c r="R62" s="17">
        <f t="shared" si="25"/>
        <v>2281</v>
      </c>
      <c r="S62" s="17">
        <f>SUM(E62,F62,H62,J62,M62,P62)</f>
        <v>1519</v>
      </c>
      <c r="T62" s="17">
        <f>SUM(E62,F62,H62,K62,N62,Q62)</f>
        <v>1586</v>
      </c>
      <c r="U62" s="17">
        <f>SUM(G62,I62,L62,O62,R62)</f>
        <v>8844</v>
      </c>
    </row>
    <row r="63" spans="1:26" ht="20.5" customHeight="1" x14ac:dyDescent="0.35">
      <c r="B63" s="22"/>
      <c r="C63" s="15"/>
      <c r="D63" s="18" t="s">
        <v>27</v>
      </c>
      <c r="E63" s="19">
        <v>0</v>
      </c>
      <c r="F63" s="19">
        <v>0</v>
      </c>
      <c r="G63" s="19">
        <v>0</v>
      </c>
      <c r="H63" s="19">
        <v>30</v>
      </c>
      <c r="I63" s="19">
        <v>38</v>
      </c>
      <c r="J63" s="19">
        <v>15</v>
      </c>
      <c r="K63" s="19">
        <v>50</v>
      </c>
      <c r="L63" s="19">
        <v>62</v>
      </c>
      <c r="M63" s="19">
        <v>15</v>
      </c>
      <c r="N63" s="19">
        <v>65</v>
      </c>
      <c r="O63" s="19">
        <v>98</v>
      </c>
      <c r="P63" s="19">
        <v>0</v>
      </c>
      <c r="Q63" s="19">
        <v>107</v>
      </c>
      <c r="R63" s="19">
        <v>140</v>
      </c>
      <c r="S63" s="19">
        <f>SUM(E63,F63,H63,J63,M63,P63)</f>
        <v>60</v>
      </c>
      <c r="T63" s="19">
        <f>SUM(E63,F63,H63,K63,N63,Q63)</f>
        <v>252</v>
      </c>
      <c r="U63" s="19">
        <f>SUM(G63,I63,L63,O63,R63)</f>
        <v>338</v>
      </c>
    </row>
    <row r="64" spans="1:26" ht="15" customHeight="1" x14ac:dyDescent="0.35">
      <c r="B64" s="22"/>
      <c r="C64" s="15"/>
      <c r="D64" s="18" t="s">
        <v>21</v>
      </c>
      <c r="E64" s="19">
        <v>0</v>
      </c>
      <c r="F64" s="19">
        <v>250</v>
      </c>
      <c r="G64" s="19">
        <v>94</v>
      </c>
      <c r="H64" s="19">
        <v>75</v>
      </c>
      <c r="I64" s="19">
        <v>37</v>
      </c>
      <c r="J64" s="19">
        <v>75</v>
      </c>
      <c r="K64" s="19">
        <v>150</v>
      </c>
      <c r="L64" s="19">
        <v>115</v>
      </c>
      <c r="M64" s="19">
        <v>75</v>
      </c>
      <c r="N64" s="19">
        <v>75</v>
      </c>
      <c r="O64" s="19">
        <v>67</v>
      </c>
      <c r="P64" s="19">
        <v>100</v>
      </c>
      <c r="Q64" s="19">
        <v>200</v>
      </c>
      <c r="R64" s="19">
        <v>209</v>
      </c>
      <c r="S64" s="19">
        <f>SUM(E64,F64,H64,J64,M64,P64)</f>
        <v>575</v>
      </c>
      <c r="T64" s="19">
        <f>SUM(E64,F64,H64,K64,N64,Q64)</f>
        <v>750</v>
      </c>
      <c r="U64" s="19">
        <f>SUM(G64,I64,L64,O64,R64)</f>
        <v>522</v>
      </c>
    </row>
    <row r="65" spans="1:24" ht="15" customHeight="1" x14ac:dyDescent="0.35">
      <c r="A65" s="1" t="s">
        <v>14</v>
      </c>
      <c r="B65" s="22"/>
      <c r="C65" s="15"/>
      <c r="D65" s="18" t="s">
        <v>15</v>
      </c>
      <c r="E65" s="19">
        <v>134</v>
      </c>
      <c r="F65" s="19">
        <v>150</v>
      </c>
      <c r="G65" s="19">
        <v>1027</v>
      </c>
      <c r="H65" s="19">
        <v>150</v>
      </c>
      <c r="I65" s="19">
        <v>1286</v>
      </c>
      <c r="J65" s="19">
        <v>150</v>
      </c>
      <c r="K65" s="19">
        <v>150</v>
      </c>
      <c r="L65" s="19">
        <v>1807</v>
      </c>
      <c r="M65" s="19">
        <v>150</v>
      </c>
      <c r="N65" s="19">
        <v>0</v>
      </c>
      <c r="O65" s="19">
        <v>1932</v>
      </c>
      <c r="P65" s="19">
        <v>150</v>
      </c>
      <c r="Q65" s="19">
        <v>0</v>
      </c>
      <c r="R65" s="19">
        <v>1932</v>
      </c>
      <c r="S65" s="19">
        <f>SUM(E65,F65,H65,J65,M65,P65)</f>
        <v>884</v>
      </c>
      <c r="T65" s="19">
        <f>SUM(E65,F65,H65,K65,N65,Q65)</f>
        <v>584</v>
      </c>
      <c r="U65" s="19">
        <f>SUM(G65,I65,L65,O65,R65)</f>
        <v>7984</v>
      </c>
    </row>
    <row r="66" spans="1:24" x14ac:dyDescent="0.35">
      <c r="B66" s="28"/>
      <c r="C66" s="28"/>
      <c r="D66" s="28"/>
      <c r="E66" s="28"/>
      <c r="F66" s="28"/>
      <c r="G66" s="28"/>
      <c r="H66" s="28"/>
      <c r="I66" s="28"/>
      <c r="J66" s="28"/>
      <c r="K66" s="28"/>
      <c r="L66" s="28"/>
      <c r="M66" s="28"/>
      <c r="N66" s="28"/>
      <c r="O66" s="28"/>
      <c r="P66" s="28"/>
      <c r="Q66" s="28"/>
      <c r="R66" s="28"/>
      <c r="S66" s="28"/>
      <c r="T66" s="28"/>
      <c r="U66" s="28"/>
      <c r="V66" s="28"/>
      <c r="W66" s="28"/>
      <c r="X66" s="28"/>
    </row>
    <row r="67" spans="1:24" ht="15" customHeight="1" x14ac:dyDescent="0.35">
      <c r="B67" s="7" t="s">
        <v>7</v>
      </c>
      <c r="C67" s="7"/>
      <c r="D67" s="7" t="s">
        <v>8</v>
      </c>
      <c r="E67" s="8" t="s">
        <v>1</v>
      </c>
      <c r="F67" s="7">
        <v>2021</v>
      </c>
      <c r="G67" s="7"/>
      <c r="H67" s="7">
        <v>2022</v>
      </c>
      <c r="I67" s="7"/>
      <c r="J67" s="7">
        <v>2023</v>
      </c>
      <c r="K67" s="7"/>
      <c r="L67" s="7"/>
      <c r="M67" s="7">
        <v>2024</v>
      </c>
      <c r="N67" s="7"/>
      <c r="O67" s="7"/>
      <c r="P67" s="7">
        <v>2025</v>
      </c>
      <c r="Q67" s="7"/>
      <c r="R67" s="7"/>
      <c r="S67" s="68" t="s">
        <v>64</v>
      </c>
      <c r="T67" s="68"/>
      <c r="U67" s="68"/>
    </row>
    <row r="68" spans="1:24" ht="28.5" customHeight="1" x14ac:dyDescent="0.35">
      <c r="B68" s="7"/>
      <c r="C68" s="7"/>
      <c r="D68" s="7"/>
      <c r="E68" s="8"/>
      <c r="F68" s="9" t="s">
        <v>2</v>
      </c>
      <c r="G68" s="9" t="s">
        <v>3</v>
      </c>
      <c r="H68" s="9" t="s">
        <v>2</v>
      </c>
      <c r="I68" s="9" t="s">
        <v>3</v>
      </c>
      <c r="J68" s="9" t="s">
        <v>4</v>
      </c>
      <c r="K68" s="9" t="s">
        <v>5</v>
      </c>
      <c r="L68" s="9" t="s">
        <v>3</v>
      </c>
      <c r="M68" s="9" t="s">
        <v>4</v>
      </c>
      <c r="N68" s="9" t="s">
        <v>5</v>
      </c>
      <c r="O68" s="9" t="s">
        <v>3</v>
      </c>
      <c r="P68" s="9" t="s">
        <v>4</v>
      </c>
      <c r="Q68" s="9" t="s">
        <v>5</v>
      </c>
      <c r="R68" s="9" t="s">
        <v>3</v>
      </c>
      <c r="S68" s="69" t="s">
        <v>65</v>
      </c>
      <c r="T68" s="69" t="s">
        <v>66</v>
      </c>
      <c r="U68" s="69" t="s">
        <v>67</v>
      </c>
    </row>
    <row r="69" spans="1:24" ht="15" customHeight="1" x14ac:dyDescent="0.35">
      <c r="B69" s="29" t="s">
        <v>43</v>
      </c>
      <c r="C69" s="29"/>
      <c r="D69" s="29"/>
      <c r="E69" s="12">
        <f t="shared" ref="E69:R69" si="26">E70</f>
        <v>0</v>
      </c>
      <c r="F69" s="12">
        <f t="shared" si="26"/>
        <v>1</v>
      </c>
      <c r="G69" s="12">
        <f t="shared" si="26"/>
        <v>2</v>
      </c>
      <c r="H69" s="12">
        <f t="shared" si="26"/>
        <v>2</v>
      </c>
      <c r="I69" s="12">
        <f t="shared" si="26"/>
        <v>4</v>
      </c>
      <c r="J69" s="12">
        <f t="shared" si="26"/>
        <v>3</v>
      </c>
      <c r="K69" s="12">
        <f t="shared" si="26"/>
        <v>6</v>
      </c>
      <c r="L69" s="12">
        <f t="shared" si="26"/>
        <v>9</v>
      </c>
      <c r="M69" s="12">
        <f t="shared" si="26"/>
        <v>6</v>
      </c>
      <c r="N69" s="12">
        <f t="shared" si="26"/>
        <v>6</v>
      </c>
      <c r="O69" s="12">
        <f t="shared" si="26"/>
        <v>10</v>
      </c>
      <c r="P69" s="12">
        <f t="shared" si="26"/>
        <v>5</v>
      </c>
      <c r="Q69" s="12">
        <f t="shared" si="26"/>
        <v>4</v>
      </c>
      <c r="R69" s="12">
        <f t="shared" si="26"/>
        <v>11</v>
      </c>
      <c r="S69" s="12">
        <f>SUM(E69,F69,H69,J69,M69,P69)</f>
        <v>17</v>
      </c>
      <c r="T69" s="12">
        <f>SUM(E69,F69,H69,K69,N69,Q69)</f>
        <v>19</v>
      </c>
      <c r="U69" s="12">
        <f>SUM(G69,I69,L69,O69,R69)</f>
        <v>36</v>
      </c>
    </row>
    <row r="70" spans="1:24" ht="25.5" customHeight="1" x14ac:dyDescent="0.35">
      <c r="B70" s="10" t="s">
        <v>44</v>
      </c>
      <c r="C70" s="10"/>
      <c r="D70" s="11"/>
      <c r="E70" s="13">
        <f t="shared" ref="E70:R70" si="27">E71+E74+E76</f>
        <v>0</v>
      </c>
      <c r="F70" s="13">
        <f t="shared" si="27"/>
        <v>1</v>
      </c>
      <c r="G70" s="13">
        <f t="shared" si="27"/>
        <v>2</v>
      </c>
      <c r="H70" s="13">
        <f t="shared" si="27"/>
        <v>2</v>
      </c>
      <c r="I70" s="13">
        <f t="shared" si="27"/>
        <v>4</v>
      </c>
      <c r="J70" s="13">
        <f t="shared" si="27"/>
        <v>3</v>
      </c>
      <c r="K70" s="13">
        <f t="shared" si="27"/>
        <v>6</v>
      </c>
      <c r="L70" s="13">
        <f t="shared" si="27"/>
        <v>9</v>
      </c>
      <c r="M70" s="13">
        <f t="shared" si="27"/>
        <v>6</v>
      </c>
      <c r="N70" s="13">
        <f t="shared" si="27"/>
        <v>6</v>
      </c>
      <c r="O70" s="13">
        <f t="shared" si="27"/>
        <v>10</v>
      </c>
      <c r="P70" s="13">
        <f t="shared" si="27"/>
        <v>5</v>
      </c>
      <c r="Q70" s="13">
        <f t="shared" si="27"/>
        <v>4</v>
      </c>
      <c r="R70" s="13">
        <f t="shared" si="27"/>
        <v>11</v>
      </c>
      <c r="S70" s="13">
        <f>SUM(E70,F70,H70,J70,M70,P70)</f>
        <v>17</v>
      </c>
      <c r="T70" s="13">
        <f>SUM(E70,F70,H70,K70,N70,Q70)</f>
        <v>19</v>
      </c>
      <c r="U70" s="13">
        <f>SUM(G70,I70,L70,O70,R70)</f>
        <v>36</v>
      </c>
    </row>
    <row r="71" spans="1:24" ht="15" customHeight="1" x14ac:dyDescent="0.35">
      <c r="B71" s="22" t="s">
        <v>6</v>
      </c>
      <c r="C71" s="15" t="s">
        <v>45</v>
      </c>
      <c r="D71" s="16" t="s">
        <v>13</v>
      </c>
      <c r="E71" s="17">
        <f t="shared" ref="E71:R71" si="28">E72+E73</f>
        <v>0</v>
      </c>
      <c r="F71" s="17">
        <f t="shared" si="28"/>
        <v>1</v>
      </c>
      <c r="G71" s="17">
        <f t="shared" si="28"/>
        <v>2</v>
      </c>
      <c r="H71" s="17">
        <f t="shared" si="28"/>
        <v>2</v>
      </c>
      <c r="I71" s="17">
        <f t="shared" si="28"/>
        <v>4</v>
      </c>
      <c r="J71" s="17">
        <f t="shared" si="28"/>
        <v>2</v>
      </c>
      <c r="K71" s="17">
        <f t="shared" si="28"/>
        <v>5</v>
      </c>
      <c r="L71" s="17">
        <f t="shared" si="28"/>
        <v>6</v>
      </c>
      <c r="M71" s="17">
        <f t="shared" si="28"/>
        <v>3</v>
      </c>
      <c r="N71" s="17">
        <f t="shared" si="28"/>
        <v>3</v>
      </c>
      <c r="O71" s="17">
        <f t="shared" si="28"/>
        <v>4</v>
      </c>
      <c r="P71" s="17">
        <f t="shared" si="28"/>
        <v>2</v>
      </c>
      <c r="Q71" s="17">
        <f t="shared" si="28"/>
        <v>2</v>
      </c>
      <c r="R71" s="17">
        <f t="shared" si="28"/>
        <v>7</v>
      </c>
      <c r="S71" s="17">
        <f>SUM(E71,F71,H71,J71,M71,P71)</f>
        <v>10</v>
      </c>
      <c r="T71" s="17">
        <f>SUM(E71,F71,H71,K71,N71,Q71)</f>
        <v>13</v>
      </c>
      <c r="U71" s="17">
        <f>SUM(G71,I71,L71,O71,R71)</f>
        <v>23</v>
      </c>
    </row>
    <row r="72" spans="1:24" x14ac:dyDescent="0.35">
      <c r="B72" s="22"/>
      <c r="C72" s="15"/>
      <c r="D72" s="18" t="s">
        <v>29</v>
      </c>
      <c r="E72" s="19">
        <v>0</v>
      </c>
      <c r="F72" s="19">
        <v>1</v>
      </c>
      <c r="G72" s="19">
        <v>2</v>
      </c>
      <c r="H72" s="19">
        <v>2</v>
      </c>
      <c r="I72" s="19">
        <v>3</v>
      </c>
      <c r="J72" s="19">
        <v>2</v>
      </c>
      <c r="K72" s="19">
        <v>2</v>
      </c>
      <c r="L72" s="19">
        <v>2</v>
      </c>
      <c r="M72" s="19">
        <v>2</v>
      </c>
      <c r="N72" s="19">
        <v>2</v>
      </c>
      <c r="O72" s="19">
        <v>3</v>
      </c>
      <c r="P72" s="19">
        <v>1</v>
      </c>
      <c r="Q72" s="19">
        <v>1</v>
      </c>
      <c r="R72" s="19">
        <v>4</v>
      </c>
      <c r="S72" s="19">
        <f>SUM(E72,F72,H72,J72,M72,P72)</f>
        <v>8</v>
      </c>
      <c r="T72" s="19">
        <f>SUM(E72,F72,H72,K72,N72,Q72)</f>
        <v>8</v>
      </c>
      <c r="U72" s="19">
        <f>SUM(G72,I72,L72,O72,R72)</f>
        <v>14</v>
      </c>
    </row>
    <row r="73" spans="1:24" ht="15" customHeight="1" x14ac:dyDescent="0.35">
      <c r="B73" s="22"/>
      <c r="C73" s="15"/>
      <c r="D73" s="18" t="s">
        <v>18</v>
      </c>
      <c r="E73" s="19">
        <v>0</v>
      </c>
      <c r="F73" s="19">
        <v>0</v>
      </c>
      <c r="G73" s="19">
        <v>0</v>
      </c>
      <c r="H73" s="19">
        <v>0</v>
      </c>
      <c r="I73" s="19">
        <v>1</v>
      </c>
      <c r="J73" s="19">
        <v>0</v>
      </c>
      <c r="K73" s="19">
        <v>3</v>
      </c>
      <c r="L73" s="19">
        <v>4</v>
      </c>
      <c r="M73" s="19">
        <v>1</v>
      </c>
      <c r="N73" s="19">
        <v>1</v>
      </c>
      <c r="O73" s="19">
        <v>1</v>
      </c>
      <c r="P73" s="19">
        <v>1</v>
      </c>
      <c r="Q73" s="19">
        <v>1</v>
      </c>
      <c r="R73" s="19">
        <v>3</v>
      </c>
      <c r="S73" s="19">
        <f>SUM(E73,F73,H73,J73,M73,P73)</f>
        <v>2</v>
      </c>
      <c r="T73" s="19">
        <f>SUM(E73,F73,H73,K73,N73,Q73)</f>
        <v>5</v>
      </c>
      <c r="U73" s="19">
        <f>SUM(G73,I73,L73,O73,R73)</f>
        <v>9</v>
      </c>
    </row>
    <row r="74" spans="1:24" ht="16.5" customHeight="1" x14ac:dyDescent="0.35">
      <c r="B74" s="22"/>
      <c r="C74" s="15" t="s">
        <v>46</v>
      </c>
      <c r="D74" s="16" t="s">
        <v>13</v>
      </c>
      <c r="E74" s="17">
        <f t="shared" ref="E74:R74" si="29">E75</f>
        <v>0</v>
      </c>
      <c r="F74" s="17">
        <f t="shared" si="29"/>
        <v>0</v>
      </c>
      <c r="G74" s="17">
        <f t="shared" si="29"/>
        <v>0</v>
      </c>
      <c r="H74" s="17">
        <f t="shared" si="29"/>
        <v>0</v>
      </c>
      <c r="I74" s="17">
        <f t="shared" si="29"/>
        <v>0</v>
      </c>
      <c r="J74" s="17">
        <f t="shared" si="29"/>
        <v>1</v>
      </c>
      <c r="K74" s="17">
        <f t="shared" si="29"/>
        <v>1</v>
      </c>
      <c r="L74" s="17">
        <f t="shared" si="29"/>
        <v>1</v>
      </c>
      <c r="M74" s="17">
        <f t="shared" si="29"/>
        <v>2</v>
      </c>
      <c r="N74" s="17">
        <f t="shared" si="29"/>
        <v>2</v>
      </c>
      <c r="O74" s="17">
        <f t="shared" si="29"/>
        <v>4</v>
      </c>
      <c r="P74" s="17">
        <f t="shared" si="29"/>
        <v>2</v>
      </c>
      <c r="Q74" s="17">
        <f t="shared" si="29"/>
        <v>2</v>
      </c>
      <c r="R74" s="17">
        <f t="shared" si="29"/>
        <v>2</v>
      </c>
      <c r="S74" s="17">
        <f>SUM(E74,F74,H74,J74,M74,P74)</f>
        <v>5</v>
      </c>
      <c r="T74" s="17">
        <f>SUM(E74,F74,H74,K74,N74,Q74)</f>
        <v>5</v>
      </c>
      <c r="U74" s="17">
        <f>SUM(G74,I74,L74,O74,R74)</f>
        <v>7</v>
      </c>
    </row>
    <row r="75" spans="1:24" ht="15" customHeight="1" x14ac:dyDescent="0.35">
      <c r="B75" s="22"/>
      <c r="C75" s="15"/>
      <c r="D75" s="18" t="s">
        <v>18</v>
      </c>
      <c r="E75" s="19">
        <v>0</v>
      </c>
      <c r="F75" s="19">
        <v>0</v>
      </c>
      <c r="G75" s="19">
        <v>0</v>
      </c>
      <c r="H75" s="19">
        <v>0</v>
      </c>
      <c r="I75" s="19">
        <v>0</v>
      </c>
      <c r="J75" s="19">
        <v>1</v>
      </c>
      <c r="K75" s="19">
        <v>1</v>
      </c>
      <c r="L75" s="19">
        <v>1</v>
      </c>
      <c r="M75" s="19">
        <v>2</v>
      </c>
      <c r="N75" s="19">
        <v>2</v>
      </c>
      <c r="O75" s="19">
        <v>4</v>
      </c>
      <c r="P75" s="19">
        <v>2</v>
      </c>
      <c r="Q75" s="19">
        <v>2</v>
      </c>
      <c r="R75" s="19">
        <v>2</v>
      </c>
      <c r="S75" s="19">
        <f>SUM(E75,F75,H75,J75,M75,P75)</f>
        <v>5</v>
      </c>
      <c r="T75" s="19">
        <f>SUM(E75,F75,H75,K75,N75,Q75)</f>
        <v>5</v>
      </c>
      <c r="U75" s="19">
        <f>SUM(G75,I75,L75,O75,R75)</f>
        <v>7</v>
      </c>
    </row>
    <row r="76" spans="1:24" ht="16.5" customHeight="1" x14ac:dyDescent="0.35">
      <c r="B76" s="22"/>
      <c r="C76" s="15" t="s">
        <v>47</v>
      </c>
      <c r="D76" s="16" t="s">
        <v>13</v>
      </c>
      <c r="E76" s="17">
        <f t="shared" ref="E76:R76" si="30">E77</f>
        <v>0</v>
      </c>
      <c r="F76" s="17">
        <f t="shared" si="30"/>
        <v>0</v>
      </c>
      <c r="G76" s="17">
        <f t="shared" si="30"/>
        <v>0</v>
      </c>
      <c r="H76" s="17">
        <f t="shared" si="30"/>
        <v>0</v>
      </c>
      <c r="I76" s="17">
        <f t="shared" si="30"/>
        <v>0</v>
      </c>
      <c r="J76" s="17">
        <f t="shared" si="30"/>
        <v>0</v>
      </c>
      <c r="K76" s="17">
        <f t="shared" si="30"/>
        <v>0</v>
      </c>
      <c r="L76" s="17">
        <f t="shared" si="30"/>
        <v>2</v>
      </c>
      <c r="M76" s="17">
        <f t="shared" si="30"/>
        <v>1</v>
      </c>
      <c r="N76" s="17">
        <f t="shared" si="30"/>
        <v>1</v>
      </c>
      <c r="O76" s="17">
        <f t="shared" si="30"/>
        <v>2</v>
      </c>
      <c r="P76" s="17">
        <f t="shared" si="30"/>
        <v>1</v>
      </c>
      <c r="Q76" s="17">
        <f t="shared" si="30"/>
        <v>0</v>
      </c>
      <c r="R76" s="17">
        <f t="shared" si="30"/>
        <v>2</v>
      </c>
      <c r="S76" s="17">
        <f>SUM(E76,F76,H76,J76,M76,P76)</f>
        <v>2</v>
      </c>
      <c r="T76" s="17">
        <f>SUM(E76,F76,H76,K76,N76,Q76)</f>
        <v>1</v>
      </c>
      <c r="U76" s="17">
        <f>SUM(G76,I76,L76,O76,R76)</f>
        <v>6</v>
      </c>
    </row>
    <row r="77" spans="1:24" ht="15" customHeight="1" x14ac:dyDescent="0.35">
      <c r="A77" s="1" t="s">
        <v>14</v>
      </c>
      <c r="B77" s="22"/>
      <c r="C77" s="15"/>
      <c r="D77" s="18" t="s">
        <v>15</v>
      </c>
      <c r="E77" s="19">
        <v>0</v>
      </c>
      <c r="F77" s="19">
        <v>0</v>
      </c>
      <c r="G77" s="19">
        <v>0</v>
      </c>
      <c r="H77" s="19">
        <v>0</v>
      </c>
      <c r="I77" s="19">
        <v>0</v>
      </c>
      <c r="J77" s="19">
        <v>0</v>
      </c>
      <c r="K77" s="19">
        <v>0</v>
      </c>
      <c r="L77" s="19">
        <v>2</v>
      </c>
      <c r="M77" s="19">
        <v>1</v>
      </c>
      <c r="N77" s="19">
        <v>1</v>
      </c>
      <c r="O77" s="19">
        <v>2</v>
      </c>
      <c r="P77" s="19">
        <v>1</v>
      </c>
      <c r="Q77" s="19">
        <v>0</v>
      </c>
      <c r="R77" s="19">
        <v>2</v>
      </c>
      <c r="S77" s="19">
        <f>SUM(E77,F77,H77,J77,M77,P77)</f>
        <v>2</v>
      </c>
      <c r="T77" s="19">
        <f>SUM(E77,F77,H77,K77,N77,Q77)</f>
        <v>1</v>
      </c>
      <c r="U77" s="19">
        <f>SUM(G77,I77,L77,O77,R77)</f>
        <v>6</v>
      </c>
    </row>
    <row r="78" spans="1:24" x14ac:dyDescent="0.35">
      <c r="B78" s="28"/>
      <c r="C78" s="28"/>
      <c r="D78" s="28"/>
      <c r="E78" s="28"/>
      <c r="F78" s="28"/>
      <c r="G78" s="28"/>
      <c r="H78" s="28"/>
      <c r="I78" s="28"/>
      <c r="J78" s="28"/>
      <c r="K78" s="28"/>
      <c r="L78" s="28"/>
      <c r="M78" s="28"/>
      <c r="N78" s="28"/>
      <c r="O78" s="28"/>
      <c r="P78" s="28"/>
      <c r="Q78" s="28"/>
      <c r="R78" s="28"/>
      <c r="S78" s="28"/>
      <c r="T78" s="28"/>
      <c r="U78" s="28"/>
      <c r="V78" s="28"/>
      <c r="W78" s="28"/>
      <c r="X78" s="28"/>
    </row>
    <row r="79" spans="1:24" ht="15" customHeight="1" x14ac:dyDescent="0.35">
      <c r="B79" s="7" t="s">
        <v>7</v>
      </c>
      <c r="C79" s="7"/>
      <c r="D79" s="7" t="s">
        <v>8</v>
      </c>
      <c r="E79" s="8" t="s">
        <v>1</v>
      </c>
      <c r="F79" s="7">
        <v>2021</v>
      </c>
      <c r="G79" s="7"/>
      <c r="H79" s="7">
        <v>2022</v>
      </c>
      <c r="I79" s="7"/>
      <c r="J79" s="7">
        <v>2023</v>
      </c>
      <c r="K79" s="7"/>
      <c r="L79" s="7"/>
      <c r="M79" s="7">
        <v>2024</v>
      </c>
      <c r="N79" s="7"/>
      <c r="O79" s="7"/>
      <c r="P79" s="7">
        <v>2025</v>
      </c>
      <c r="Q79" s="7"/>
      <c r="R79" s="7"/>
      <c r="S79" s="68" t="s">
        <v>64</v>
      </c>
      <c r="T79" s="68"/>
      <c r="U79" s="68"/>
    </row>
    <row r="80" spans="1:24" ht="40" customHeight="1" x14ac:dyDescent="0.35">
      <c r="B80" s="7"/>
      <c r="C80" s="7"/>
      <c r="D80" s="7"/>
      <c r="E80" s="8"/>
      <c r="F80" s="9" t="s">
        <v>2</v>
      </c>
      <c r="G80" s="9" t="s">
        <v>3</v>
      </c>
      <c r="H80" s="9" t="s">
        <v>2</v>
      </c>
      <c r="I80" s="9" t="s">
        <v>3</v>
      </c>
      <c r="J80" s="9" t="s">
        <v>4</v>
      </c>
      <c r="K80" s="9" t="s">
        <v>5</v>
      </c>
      <c r="L80" s="9" t="s">
        <v>3</v>
      </c>
      <c r="M80" s="9" t="s">
        <v>4</v>
      </c>
      <c r="N80" s="9" t="s">
        <v>5</v>
      </c>
      <c r="O80" s="9" t="s">
        <v>3</v>
      </c>
      <c r="P80" s="9" t="s">
        <v>4</v>
      </c>
      <c r="Q80" s="9" t="s">
        <v>5</v>
      </c>
      <c r="R80" s="9" t="s">
        <v>3</v>
      </c>
      <c r="S80" s="69" t="s">
        <v>65</v>
      </c>
      <c r="T80" s="69" t="s">
        <v>66</v>
      </c>
      <c r="U80" s="69" t="s">
        <v>67</v>
      </c>
    </row>
    <row r="81" spans="1:24" ht="15" customHeight="1" x14ac:dyDescent="0.35">
      <c r="B81" s="10" t="s">
        <v>48</v>
      </c>
      <c r="C81" s="10"/>
      <c r="D81" s="11"/>
      <c r="E81" s="12">
        <f t="shared" ref="E81:R81" si="31">E82+E87</f>
        <v>4</v>
      </c>
      <c r="F81" s="12">
        <f t="shared" si="31"/>
        <v>8</v>
      </c>
      <c r="G81" s="12">
        <f t="shared" si="31"/>
        <v>41</v>
      </c>
      <c r="H81" s="12">
        <f t="shared" si="31"/>
        <v>14</v>
      </c>
      <c r="I81" s="12">
        <f t="shared" si="31"/>
        <v>88</v>
      </c>
      <c r="J81" s="12">
        <f t="shared" si="31"/>
        <v>15</v>
      </c>
      <c r="K81" s="12">
        <f t="shared" si="31"/>
        <v>23</v>
      </c>
      <c r="L81" s="12">
        <f t="shared" si="31"/>
        <v>116</v>
      </c>
      <c r="M81" s="12">
        <f t="shared" si="31"/>
        <v>15</v>
      </c>
      <c r="N81" s="12">
        <f t="shared" si="31"/>
        <v>23</v>
      </c>
      <c r="O81" s="12">
        <f t="shared" si="31"/>
        <v>190</v>
      </c>
      <c r="P81" s="12">
        <f t="shared" si="31"/>
        <v>14</v>
      </c>
      <c r="Q81" s="12">
        <f t="shared" si="31"/>
        <v>10</v>
      </c>
      <c r="R81" s="12">
        <f t="shared" si="31"/>
        <v>236</v>
      </c>
      <c r="S81" s="12">
        <f>SUM(E81,F81,H81,J81,M81,P81)</f>
        <v>70</v>
      </c>
      <c r="T81" s="12">
        <f>SUM(E81,F81,H81,K81,N81,Q81)</f>
        <v>82</v>
      </c>
      <c r="U81" s="12">
        <f>SUM(G81,I81,L81,O81,R81)</f>
        <v>671</v>
      </c>
    </row>
    <row r="82" spans="1:24" ht="15" customHeight="1" x14ac:dyDescent="0.35">
      <c r="B82" s="10" t="s">
        <v>49</v>
      </c>
      <c r="C82" s="10"/>
      <c r="D82" s="11"/>
      <c r="E82" s="13">
        <f t="shared" ref="E82:R82" si="32">E83</f>
        <v>0</v>
      </c>
      <c r="F82" s="13">
        <f t="shared" si="32"/>
        <v>0</v>
      </c>
      <c r="G82" s="13">
        <f t="shared" si="32"/>
        <v>0</v>
      </c>
      <c r="H82" s="13">
        <f t="shared" si="32"/>
        <v>12</v>
      </c>
      <c r="I82" s="13">
        <f t="shared" si="32"/>
        <v>75</v>
      </c>
      <c r="J82" s="13">
        <f t="shared" si="32"/>
        <v>13</v>
      </c>
      <c r="K82" s="13">
        <f t="shared" si="32"/>
        <v>21</v>
      </c>
      <c r="L82" s="13">
        <f t="shared" si="32"/>
        <v>111</v>
      </c>
      <c r="M82" s="13">
        <f t="shared" si="32"/>
        <v>13</v>
      </c>
      <c r="N82" s="13">
        <f t="shared" si="32"/>
        <v>17</v>
      </c>
      <c r="O82" s="13">
        <f t="shared" si="32"/>
        <v>174</v>
      </c>
      <c r="P82" s="13">
        <f t="shared" si="32"/>
        <v>12</v>
      </c>
      <c r="Q82" s="13">
        <f t="shared" si="32"/>
        <v>8</v>
      </c>
      <c r="R82" s="13">
        <f t="shared" si="32"/>
        <v>221</v>
      </c>
      <c r="S82" s="13">
        <f>SUM(E82,F82,H82,J82,M82,P82)</f>
        <v>50</v>
      </c>
      <c r="T82" s="13">
        <f>SUM(E82,F82,H82,K82,N82,Q82)</f>
        <v>58</v>
      </c>
      <c r="U82" s="13">
        <f>SUM(G82,I82,L82,O82,R82)</f>
        <v>581</v>
      </c>
    </row>
    <row r="83" spans="1:24" ht="15" customHeight="1" x14ac:dyDescent="0.35">
      <c r="B83" s="22" t="s">
        <v>6</v>
      </c>
      <c r="C83" s="15" t="s">
        <v>50</v>
      </c>
      <c r="D83" s="16" t="s">
        <v>13</v>
      </c>
      <c r="E83" s="17">
        <f t="shared" ref="E83:R83" si="33">SUM(E84:E86)</f>
        <v>0</v>
      </c>
      <c r="F83" s="17">
        <f t="shared" si="33"/>
        <v>0</v>
      </c>
      <c r="G83" s="17">
        <f t="shared" si="33"/>
        <v>0</v>
      </c>
      <c r="H83" s="17">
        <f t="shared" si="33"/>
        <v>12</v>
      </c>
      <c r="I83" s="17">
        <f t="shared" si="33"/>
        <v>75</v>
      </c>
      <c r="J83" s="17">
        <f t="shared" si="33"/>
        <v>13</v>
      </c>
      <c r="K83" s="17">
        <f t="shared" si="33"/>
        <v>21</v>
      </c>
      <c r="L83" s="17">
        <f t="shared" si="33"/>
        <v>111</v>
      </c>
      <c r="M83" s="17">
        <f t="shared" si="33"/>
        <v>13</v>
      </c>
      <c r="N83" s="17">
        <f t="shared" si="33"/>
        <v>17</v>
      </c>
      <c r="O83" s="17">
        <f t="shared" si="33"/>
        <v>174</v>
      </c>
      <c r="P83" s="17">
        <f t="shared" si="33"/>
        <v>12</v>
      </c>
      <c r="Q83" s="17">
        <f t="shared" si="33"/>
        <v>8</v>
      </c>
      <c r="R83" s="17">
        <f t="shared" si="33"/>
        <v>221</v>
      </c>
      <c r="S83" s="17">
        <f>SUM(E83,F83,H83,J83,M83,P83)</f>
        <v>50</v>
      </c>
      <c r="T83" s="17">
        <f>SUM(E83,F83,H83,K83,N83,Q83)</f>
        <v>58</v>
      </c>
      <c r="U83" s="17">
        <f>SUM(G83,I83,L83,O83,R83)</f>
        <v>581</v>
      </c>
    </row>
    <row r="84" spans="1:24" ht="15" customHeight="1" x14ac:dyDescent="0.35">
      <c r="B84" s="22"/>
      <c r="C84" s="15"/>
      <c r="D84" s="18" t="s">
        <v>18</v>
      </c>
      <c r="E84" s="19">
        <v>0</v>
      </c>
      <c r="F84" s="19">
        <v>0</v>
      </c>
      <c r="G84" s="19">
        <v>0</v>
      </c>
      <c r="H84" s="19">
        <v>8</v>
      </c>
      <c r="I84" s="19">
        <f>10</f>
        <v>10</v>
      </c>
      <c r="J84" s="19">
        <v>8</v>
      </c>
      <c r="K84" s="19">
        <v>8</v>
      </c>
      <c r="L84" s="19">
        <v>27</v>
      </c>
      <c r="M84" s="19">
        <v>8</v>
      </c>
      <c r="N84" s="19">
        <v>8</v>
      </c>
      <c r="O84" s="19">
        <v>27</v>
      </c>
      <c r="P84" s="19">
        <v>6</v>
      </c>
      <c r="Q84" s="19">
        <v>6</v>
      </c>
      <c r="R84" s="19">
        <v>15</v>
      </c>
      <c r="S84" s="19">
        <f>SUM(E84,F84,H84,J84,M84,P84)</f>
        <v>30</v>
      </c>
      <c r="T84" s="19">
        <f>SUM(E84,F84,H84,K84,N84,Q84)</f>
        <v>30</v>
      </c>
      <c r="U84" s="19">
        <f>SUM(G84,I84,L84,O84,R84)</f>
        <v>79</v>
      </c>
    </row>
    <row r="85" spans="1:24" ht="15" customHeight="1" x14ac:dyDescent="0.35">
      <c r="B85" s="22"/>
      <c r="C85" s="15"/>
      <c r="D85" s="18" t="s">
        <v>21</v>
      </c>
      <c r="E85" s="19">
        <v>0</v>
      </c>
      <c r="F85" s="19">
        <v>0</v>
      </c>
      <c r="G85" s="19">
        <v>0</v>
      </c>
      <c r="H85" s="19">
        <v>2</v>
      </c>
      <c r="I85" s="19">
        <v>13</v>
      </c>
      <c r="J85" s="19">
        <v>2</v>
      </c>
      <c r="K85" s="19">
        <v>10</v>
      </c>
      <c r="L85" s="19">
        <v>9</v>
      </c>
      <c r="M85" s="19">
        <v>3</v>
      </c>
      <c r="N85" s="19">
        <v>7</v>
      </c>
      <c r="O85" s="36">
        <v>10</v>
      </c>
      <c r="P85" s="19">
        <v>3</v>
      </c>
      <c r="Q85" s="36">
        <v>2</v>
      </c>
      <c r="R85" s="19">
        <v>2</v>
      </c>
      <c r="S85" s="19">
        <f>SUM(E85,F85,H85,J85,M85,P85)</f>
        <v>10</v>
      </c>
      <c r="T85" s="36">
        <f>SUM(E85,F85,H85,K85,N85,Q85)</f>
        <v>21</v>
      </c>
      <c r="U85" s="19">
        <f>SUM(G85,I85,L85,O85,R85)</f>
        <v>34</v>
      </c>
    </row>
    <row r="86" spans="1:24" ht="15" customHeight="1" x14ac:dyDescent="0.35">
      <c r="A86" s="1" t="s">
        <v>14</v>
      </c>
      <c r="B86" s="22"/>
      <c r="C86" s="15"/>
      <c r="D86" s="18" t="s">
        <v>15</v>
      </c>
      <c r="E86" s="19">
        <v>0</v>
      </c>
      <c r="F86" s="19">
        <v>0</v>
      </c>
      <c r="G86" s="19">
        <v>0</v>
      </c>
      <c r="H86" s="19">
        <v>2</v>
      </c>
      <c r="I86" s="19">
        <v>52</v>
      </c>
      <c r="J86" s="19">
        <v>3</v>
      </c>
      <c r="K86" s="19">
        <v>3</v>
      </c>
      <c r="L86" s="19">
        <v>75</v>
      </c>
      <c r="M86" s="19">
        <v>2</v>
      </c>
      <c r="N86" s="19">
        <v>2</v>
      </c>
      <c r="O86" s="36">
        <v>137</v>
      </c>
      <c r="P86" s="19">
        <v>3</v>
      </c>
      <c r="Q86" s="36">
        <v>0</v>
      </c>
      <c r="R86" s="19">
        <v>204</v>
      </c>
      <c r="S86" s="19">
        <f>SUM(E86,F86,H86,J86,M86,P86)</f>
        <v>10</v>
      </c>
      <c r="T86" s="36">
        <f>SUM(E86,F86,H86,K86,N86,Q86)</f>
        <v>7</v>
      </c>
      <c r="U86" s="19">
        <f>SUM(G86,I86,L86,O86,R86)</f>
        <v>468</v>
      </c>
    </row>
    <row r="87" spans="1:24" ht="47.5" customHeight="1" x14ac:dyDescent="0.35">
      <c r="B87" s="10" t="s">
        <v>51</v>
      </c>
      <c r="C87" s="10"/>
      <c r="D87" s="11"/>
      <c r="E87" s="37">
        <f t="shared" ref="E87:R88" si="34">E88</f>
        <v>4</v>
      </c>
      <c r="F87" s="37">
        <f t="shared" si="34"/>
        <v>8</v>
      </c>
      <c r="G87" s="37">
        <f t="shared" si="34"/>
        <v>41</v>
      </c>
      <c r="H87" s="37">
        <f t="shared" si="34"/>
        <v>2</v>
      </c>
      <c r="I87" s="37">
        <f t="shared" si="34"/>
        <v>13</v>
      </c>
      <c r="J87" s="37">
        <f t="shared" si="34"/>
        <v>2</v>
      </c>
      <c r="K87" s="37">
        <f t="shared" si="34"/>
        <v>2</v>
      </c>
      <c r="L87" s="37">
        <f t="shared" si="34"/>
        <v>5</v>
      </c>
      <c r="M87" s="37">
        <f t="shared" si="34"/>
        <v>2</v>
      </c>
      <c r="N87" s="37">
        <f t="shared" si="34"/>
        <v>6</v>
      </c>
      <c r="O87" s="37">
        <f t="shared" si="34"/>
        <v>16</v>
      </c>
      <c r="P87" s="37">
        <f t="shared" si="34"/>
        <v>2</v>
      </c>
      <c r="Q87" s="37">
        <f t="shared" si="34"/>
        <v>2</v>
      </c>
      <c r="R87" s="37">
        <f t="shared" si="34"/>
        <v>15</v>
      </c>
      <c r="S87" s="37">
        <f>SUM(E87,F87,H87,J87,M87,P87)</f>
        <v>20</v>
      </c>
      <c r="T87" s="37">
        <f>SUM(E87,F87,H87,K87,N87,Q87)</f>
        <v>24</v>
      </c>
      <c r="U87" s="37">
        <f>SUM(G87,I87,L87,O87,R87)</f>
        <v>90</v>
      </c>
    </row>
    <row r="88" spans="1:24" ht="15" customHeight="1" x14ac:dyDescent="0.35">
      <c r="B88" s="22" t="s">
        <v>6</v>
      </c>
      <c r="C88" s="34" t="s">
        <v>52</v>
      </c>
      <c r="D88" s="16" t="s">
        <v>13</v>
      </c>
      <c r="E88" s="5">
        <f t="shared" si="34"/>
        <v>4</v>
      </c>
      <c r="F88" s="5">
        <f t="shared" si="34"/>
        <v>8</v>
      </c>
      <c r="G88" s="5">
        <f t="shared" si="34"/>
        <v>41</v>
      </c>
      <c r="H88" s="5">
        <f t="shared" si="34"/>
        <v>2</v>
      </c>
      <c r="I88" s="5">
        <f t="shared" si="34"/>
        <v>13</v>
      </c>
      <c r="J88" s="5">
        <f t="shared" si="34"/>
        <v>2</v>
      </c>
      <c r="K88" s="5">
        <f t="shared" si="34"/>
        <v>2</v>
      </c>
      <c r="L88" s="5">
        <f t="shared" si="34"/>
        <v>5</v>
      </c>
      <c r="M88" s="5">
        <f t="shared" si="34"/>
        <v>2</v>
      </c>
      <c r="N88" s="5">
        <f t="shared" si="34"/>
        <v>6</v>
      </c>
      <c r="O88" s="5">
        <f t="shared" si="34"/>
        <v>16</v>
      </c>
      <c r="P88" s="5">
        <f t="shared" si="34"/>
        <v>2</v>
      </c>
      <c r="Q88" s="5">
        <f t="shared" si="34"/>
        <v>2</v>
      </c>
      <c r="R88" s="5">
        <f t="shared" si="34"/>
        <v>15</v>
      </c>
      <c r="S88" s="5">
        <f>SUM(E88,F88,H88,J88,M88,P88)</f>
        <v>20</v>
      </c>
      <c r="T88" s="5">
        <f>SUM(E88,F88,H88,K88,N88,Q88)</f>
        <v>24</v>
      </c>
      <c r="U88" s="5">
        <f>SUM(G88,I88,L88,O88,R88)</f>
        <v>90</v>
      </c>
    </row>
    <row r="89" spans="1:24" x14ac:dyDescent="0.35">
      <c r="B89" s="22"/>
      <c r="C89" s="34"/>
      <c r="D89" s="18" t="s">
        <v>29</v>
      </c>
      <c r="E89" s="19">
        <v>4</v>
      </c>
      <c r="F89" s="19">
        <v>8</v>
      </c>
      <c r="G89" s="19">
        <v>41</v>
      </c>
      <c r="H89" s="19">
        <v>2</v>
      </c>
      <c r="I89" s="19">
        <v>13</v>
      </c>
      <c r="J89" s="19">
        <v>2</v>
      </c>
      <c r="K89" s="19">
        <v>2</v>
      </c>
      <c r="L89" s="19">
        <v>5</v>
      </c>
      <c r="M89" s="19">
        <v>2</v>
      </c>
      <c r="N89" s="19">
        <v>6</v>
      </c>
      <c r="O89" s="19">
        <v>16</v>
      </c>
      <c r="P89" s="19">
        <v>2</v>
      </c>
      <c r="Q89" s="19">
        <v>2</v>
      </c>
      <c r="R89" s="19">
        <v>15</v>
      </c>
      <c r="S89" s="19">
        <f>SUM(E89,F89,H89,J89,M89,P89)</f>
        <v>20</v>
      </c>
      <c r="T89" s="19">
        <f>SUM(E89,F89,H89,K89,N89,Q89)</f>
        <v>24</v>
      </c>
      <c r="U89" s="19">
        <f>SUM(G89,I89,L89,O89,R89)</f>
        <v>90</v>
      </c>
    </row>
    <row r="90" spans="1:24" x14ac:dyDescent="0.35">
      <c r="B90" s="28"/>
      <c r="C90" s="28"/>
      <c r="D90" s="28"/>
      <c r="E90" s="28"/>
      <c r="F90" s="28"/>
      <c r="G90" s="28"/>
      <c r="H90" s="28"/>
      <c r="I90" s="28"/>
      <c r="J90" s="28"/>
      <c r="K90" s="28"/>
      <c r="L90" s="28"/>
      <c r="M90" s="28"/>
      <c r="N90" s="28"/>
      <c r="O90" s="28"/>
      <c r="P90" s="28"/>
      <c r="Q90" s="28"/>
      <c r="R90" s="28"/>
      <c r="S90" s="28"/>
      <c r="T90" s="28"/>
      <c r="U90" s="28"/>
      <c r="V90" s="28"/>
      <c r="W90" s="28"/>
      <c r="X90" s="28"/>
    </row>
    <row r="91" spans="1:24" x14ac:dyDescent="0.35">
      <c r="B91" s="35"/>
      <c r="C91" s="35"/>
      <c r="D91" s="35"/>
      <c r="E91" s="35"/>
      <c r="F91" s="35"/>
      <c r="G91" s="35"/>
      <c r="H91" s="35"/>
      <c r="I91" s="35"/>
      <c r="J91" s="35"/>
      <c r="K91" s="35"/>
      <c r="L91" s="35"/>
      <c r="M91" s="35"/>
      <c r="S91" s="1"/>
    </row>
    <row r="92" spans="1:24" x14ac:dyDescent="0.35">
      <c r="S92" s="1"/>
    </row>
    <row r="93" spans="1:24" x14ac:dyDescent="0.35">
      <c r="N93" s="38"/>
      <c r="S93" s="1"/>
    </row>
    <row r="94" spans="1:24" x14ac:dyDescent="0.35">
      <c r="N94" s="38"/>
    </row>
    <row r="95" spans="1:24" ht="21" x14ac:dyDescent="0.5">
      <c r="C95" s="39" t="s">
        <v>68</v>
      </c>
    </row>
    <row r="97" spans="2:19" s="3" customFormat="1" x14ac:dyDescent="0.35">
      <c r="B97" s="1"/>
      <c r="C97" s="1"/>
      <c r="D97" s="1"/>
      <c r="E97" s="40"/>
      <c r="F97" s="41">
        <v>2021</v>
      </c>
      <c r="G97" s="41"/>
      <c r="H97" s="41">
        <v>2022</v>
      </c>
      <c r="I97" s="41"/>
      <c r="J97" s="41">
        <v>2023</v>
      </c>
      <c r="K97" s="41"/>
      <c r="L97" s="41"/>
      <c r="M97" s="41">
        <v>2024</v>
      </c>
      <c r="N97" s="41"/>
      <c r="O97" s="41"/>
      <c r="P97" s="41">
        <v>2025</v>
      </c>
      <c r="Q97" s="41"/>
      <c r="R97" s="41"/>
    </row>
    <row r="98" spans="2:19" s="3" customFormat="1" ht="21" x14ac:dyDescent="0.35">
      <c r="B98" s="1"/>
      <c r="C98" s="1"/>
      <c r="D98" s="1"/>
      <c r="E98" s="42" t="s">
        <v>1</v>
      </c>
      <c r="F98" s="43" t="s">
        <v>2</v>
      </c>
      <c r="G98" s="44" t="s">
        <v>3</v>
      </c>
      <c r="H98" s="44" t="s">
        <v>2</v>
      </c>
      <c r="I98" s="44" t="s">
        <v>3</v>
      </c>
      <c r="J98" s="44" t="s">
        <v>4</v>
      </c>
      <c r="K98" s="44" t="s">
        <v>5</v>
      </c>
      <c r="L98" s="44" t="s">
        <v>3</v>
      </c>
      <c r="M98" s="44" t="s">
        <v>4</v>
      </c>
      <c r="N98" s="44" t="s">
        <v>5</v>
      </c>
      <c r="O98" s="44" t="s">
        <v>3</v>
      </c>
      <c r="P98" s="44" t="s">
        <v>4</v>
      </c>
      <c r="Q98" s="44" t="s">
        <v>5</v>
      </c>
      <c r="R98" s="44" t="s">
        <v>3</v>
      </c>
    </row>
    <row r="99" spans="2:19" s="3" customFormat="1" x14ac:dyDescent="0.35">
      <c r="B99" s="1"/>
      <c r="C99" s="45" t="s">
        <v>26</v>
      </c>
      <c r="D99" s="46" t="s">
        <v>53</v>
      </c>
      <c r="E99" s="19">
        <v>0</v>
      </c>
      <c r="F99" s="19">
        <v>0</v>
      </c>
      <c r="G99" s="19">
        <v>0</v>
      </c>
      <c r="H99" s="19">
        <v>0</v>
      </c>
      <c r="I99" s="19">
        <v>0</v>
      </c>
      <c r="J99" s="19">
        <f>0+1</f>
        <v>1</v>
      </c>
      <c r="K99" s="19">
        <f>0+1</f>
        <v>1</v>
      </c>
      <c r="L99" s="19">
        <v>15</v>
      </c>
      <c r="M99" s="19">
        <v>2</v>
      </c>
      <c r="N99" s="19">
        <v>2</v>
      </c>
      <c r="O99" s="19">
        <v>21</v>
      </c>
      <c r="P99" s="19">
        <v>2</v>
      </c>
      <c r="Q99" s="19">
        <v>2</v>
      </c>
      <c r="R99" s="19">
        <v>15</v>
      </c>
    </row>
    <row r="100" spans="2:19" s="3" customFormat="1" x14ac:dyDescent="0.35">
      <c r="B100" s="1"/>
      <c r="C100" s="47"/>
      <c r="D100" s="46" t="s">
        <v>54</v>
      </c>
      <c r="E100" s="19">
        <v>0</v>
      </c>
      <c r="F100" s="19">
        <v>0</v>
      </c>
      <c r="G100" s="19">
        <v>0</v>
      </c>
      <c r="H100" s="19">
        <f>H99+F100</f>
        <v>0</v>
      </c>
      <c r="I100" s="19">
        <f>I99+G100</f>
        <v>0</v>
      </c>
      <c r="J100" s="19">
        <v>1</v>
      </c>
      <c r="K100" s="19">
        <f>K99+H100</f>
        <v>1</v>
      </c>
      <c r="L100" s="19">
        <f>L99+I100</f>
        <v>15</v>
      </c>
      <c r="M100" s="19">
        <v>2</v>
      </c>
      <c r="N100" s="19">
        <f>N99+K100</f>
        <v>3</v>
      </c>
      <c r="O100" s="19">
        <f>O99+L100</f>
        <v>36</v>
      </c>
      <c r="P100" s="19">
        <v>2</v>
      </c>
      <c r="Q100" s="19">
        <f>Q99+N100</f>
        <v>5</v>
      </c>
      <c r="R100" s="19">
        <f>R99+O100</f>
        <v>51</v>
      </c>
    </row>
    <row r="101" spans="2:19" x14ac:dyDescent="0.35">
      <c r="C101" s="48"/>
      <c r="D101" s="46" t="s">
        <v>18</v>
      </c>
      <c r="E101" s="19">
        <v>0</v>
      </c>
      <c r="F101" s="19">
        <v>0</v>
      </c>
      <c r="G101" s="19">
        <v>0</v>
      </c>
      <c r="H101" s="19">
        <v>0</v>
      </c>
      <c r="I101" s="19">
        <v>0</v>
      </c>
      <c r="J101" s="19">
        <v>0</v>
      </c>
      <c r="K101" s="19">
        <v>0</v>
      </c>
      <c r="L101" s="19">
        <v>0</v>
      </c>
      <c r="M101" s="19">
        <v>1</v>
      </c>
      <c r="N101" s="19">
        <v>1</v>
      </c>
      <c r="O101" s="19">
        <v>1</v>
      </c>
      <c r="P101" s="19">
        <v>1</v>
      </c>
      <c r="Q101" s="19">
        <v>1</v>
      </c>
      <c r="R101" s="19">
        <v>1</v>
      </c>
      <c r="S101" s="1"/>
    </row>
    <row r="102" spans="2:19" x14ac:dyDescent="0.35">
      <c r="C102" s="49"/>
      <c r="D102" s="46" t="s">
        <v>27</v>
      </c>
      <c r="E102" s="50">
        <v>0</v>
      </c>
      <c r="F102" s="50">
        <f>SUBTOTAL(9,F100:F101)</f>
        <v>0</v>
      </c>
      <c r="G102" s="50">
        <f t="shared" ref="G102:R102" si="35">SUBTOTAL(9,G100:G101)</f>
        <v>0</v>
      </c>
      <c r="H102" s="50">
        <f t="shared" si="35"/>
        <v>0</v>
      </c>
      <c r="I102" s="50">
        <f t="shared" si="35"/>
        <v>0</v>
      </c>
      <c r="J102" s="50">
        <f t="shared" si="35"/>
        <v>1</v>
      </c>
      <c r="K102" s="50">
        <f t="shared" si="35"/>
        <v>1</v>
      </c>
      <c r="L102" s="50">
        <f t="shared" si="35"/>
        <v>15</v>
      </c>
      <c r="M102" s="50">
        <f t="shared" si="35"/>
        <v>3</v>
      </c>
      <c r="N102" s="50">
        <f t="shared" si="35"/>
        <v>4</v>
      </c>
      <c r="O102" s="50">
        <f t="shared" si="35"/>
        <v>37</v>
      </c>
      <c r="P102" s="50">
        <f t="shared" si="35"/>
        <v>3</v>
      </c>
      <c r="Q102" s="50">
        <f t="shared" si="35"/>
        <v>6</v>
      </c>
      <c r="R102" s="50">
        <f t="shared" si="35"/>
        <v>52</v>
      </c>
      <c r="S102" s="51"/>
    </row>
    <row r="103" spans="2:19" x14ac:dyDescent="0.35">
      <c r="D103" s="24"/>
      <c r="E103" s="51"/>
      <c r="F103" s="51"/>
      <c r="G103" s="51"/>
      <c r="H103" s="51"/>
      <c r="I103" s="51"/>
      <c r="J103" s="51"/>
      <c r="K103" s="51"/>
      <c r="L103" s="51"/>
      <c r="M103" s="51"/>
      <c r="N103" s="51"/>
      <c r="O103" s="51"/>
      <c r="P103" s="51"/>
      <c r="Q103" s="51"/>
      <c r="R103" s="51"/>
      <c r="S103" s="51"/>
    </row>
    <row r="104" spans="2:19" x14ac:dyDescent="0.35">
      <c r="E104" s="24"/>
      <c r="S104" s="51"/>
    </row>
    <row r="105" spans="2:19" s="3" customFormat="1" x14ac:dyDescent="0.35">
      <c r="B105" s="1"/>
      <c r="C105" s="1"/>
      <c r="D105" s="1"/>
      <c r="E105" s="40"/>
      <c r="F105" s="41">
        <v>2021</v>
      </c>
      <c r="G105" s="41"/>
      <c r="H105" s="41">
        <v>2022</v>
      </c>
      <c r="I105" s="41"/>
      <c r="J105" s="41">
        <v>2023</v>
      </c>
      <c r="K105" s="41"/>
      <c r="L105" s="41"/>
      <c r="M105" s="41">
        <v>2024</v>
      </c>
      <c r="N105" s="41"/>
      <c r="O105" s="41"/>
      <c r="P105" s="41">
        <v>2025</v>
      </c>
      <c r="Q105" s="41"/>
      <c r="R105" s="41"/>
    </row>
    <row r="106" spans="2:19" s="3" customFormat="1" ht="21" x14ac:dyDescent="0.35">
      <c r="B106" s="1"/>
      <c r="C106" s="1"/>
      <c r="D106" s="1"/>
      <c r="E106" s="42" t="s">
        <v>1</v>
      </c>
      <c r="F106" s="43" t="s">
        <v>2</v>
      </c>
      <c r="G106" s="44" t="s">
        <v>3</v>
      </c>
      <c r="H106" s="44" t="s">
        <v>2</v>
      </c>
      <c r="I106" s="44" t="s">
        <v>3</v>
      </c>
      <c r="J106" s="44" t="s">
        <v>4</v>
      </c>
      <c r="K106" s="44" t="s">
        <v>5</v>
      </c>
      <c r="L106" s="44" t="s">
        <v>3</v>
      </c>
      <c r="M106" s="44" t="s">
        <v>4</v>
      </c>
      <c r="N106" s="44" t="s">
        <v>5</v>
      </c>
      <c r="O106" s="44" t="s">
        <v>3</v>
      </c>
      <c r="P106" s="44" t="s">
        <v>4</v>
      </c>
      <c r="Q106" s="44" t="s">
        <v>5</v>
      </c>
      <c r="R106" s="44" t="s">
        <v>3</v>
      </c>
    </row>
    <row r="107" spans="2:19" s="3" customFormat="1" x14ac:dyDescent="0.35">
      <c r="B107" s="1"/>
      <c r="C107" s="45" t="s">
        <v>55</v>
      </c>
      <c r="D107" s="46" t="s">
        <v>56</v>
      </c>
      <c r="E107" s="52">
        <v>0</v>
      </c>
      <c r="F107" s="19">
        <v>0</v>
      </c>
      <c r="G107" s="19">
        <v>0</v>
      </c>
      <c r="H107" s="19">
        <v>1</v>
      </c>
      <c r="I107" s="19">
        <v>1</v>
      </c>
      <c r="J107" s="19">
        <v>4</v>
      </c>
      <c r="K107" s="19">
        <v>6</v>
      </c>
      <c r="L107" s="19">
        <v>9</v>
      </c>
      <c r="M107" s="19">
        <v>4</v>
      </c>
      <c r="N107" s="19">
        <v>12</v>
      </c>
      <c r="O107" s="19">
        <v>22</v>
      </c>
      <c r="P107" s="19">
        <v>4</v>
      </c>
      <c r="Q107" s="19">
        <v>6</v>
      </c>
      <c r="R107" s="19">
        <v>9</v>
      </c>
    </row>
    <row r="108" spans="2:19" s="3" customFormat="1" x14ac:dyDescent="0.35">
      <c r="B108" s="1"/>
      <c r="C108" s="47"/>
      <c r="D108" s="46" t="s">
        <v>57</v>
      </c>
      <c r="E108" s="19">
        <v>0</v>
      </c>
      <c r="F108" s="19">
        <v>0</v>
      </c>
      <c r="G108" s="19">
        <v>0</v>
      </c>
      <c r="H108" s="19">
        <f>H107+F108</f>
        <v>1</v>
      </c>
      <c r="I108" s="19">
        <f>I107+G108</f>
        <v>1</v>
      </c>
      <c r="J108" s="19">
        <v>4</v>
      </c>
      <c r="K108" s="19">
        <f>K107+H108</f>
        <v>7</v>
      </c>
      <c r="L108" s="19">
        <f>L107+I108</f>
        <v>10</v>
      </c>
      <c r="M108" s="19">
        <v>4</v>
      </c>
      <c r="N108" s="19">
        <f>N107+K108</f>
        <v>19</v>
      </c>
      <c r="O108" s="19">
        <f>O107+L108</f>
        <v>32</v>
      </c>
      <c r="P108" s="19">
        <v>4</v>
      </c>
      <c r="Q108" s="19">
        <f>Q107+N108</f>
        <v>25</v>
      </c>
      <c r="R108" s="19">
        <f>R107+O108</f>
        <v>41</v>
      </c>
    </row>
    <row r="109" spans="2:19" s="3" customFormat="1" x14ac:dyDescent="0.35">
      <c r="B109" s="1"/>
      <c r="C109" s="53"/>
      <c r="D109" s="46" t="s">
        <v>58</v>
      </c>
      <c r="E109" s="19">
        <v>0</v>
      </c>
      <c r="F109" s="19">
        <v>1</v>
      </c>
      <c r="G109" s="19">
        <v>0</v>
      </c>
      <c r="H109" s="19">
        <v>1</v>
      </c>
      <c r="I109" s="19">
        <v>1</v>
      </c>
      <c r="J109" s="19">
        <v>3</v>
      </c>
      <c r="K109" s="19">
        <v>3</v>
      </c>
      <c r="L109" s="19">
        <v>3</v>
      </c>
      <c r="M109" s="19">
        <v>2</v>
      </c>
      <c r="N109" s="19">
        <v>2</v>
      </c>
      <c r="O109" s="19">
        <v>2</v>
      </c>
      <c r="P109" s="19">
        <v>3</v>
      </c>
      <c r="Q109" s="19">
        <v>3</v>
      </c>
      <c r="R109" s="19">
        <v>3</v>
      </c>
    </row>
    <row r="110" spans="2:19" s="3" customFormat="1" x14ac:dyDescent="0.35">
      <c r="B110" s="1"/>
      <c r="C110" s="52"/>
      <c r="D110" s="46" t="s">
        <v>27</v>
      </c>
      <c r="E110" s="50">
        <f>SUBTOTAL(9,E108:E109)</f>
        <v>0</v>
      </c>
      <c r="F110" s="50">
        <f t="shared" ref="F110:R110" si="36">SUBTOTAL(9,F108:F109)</f>
        <v>1</v>
      </c>
      <c r="G110" s="50">
        <f t="shared" si="36"/>
        <v>0</v>
      </c>
      <c r="H110" s="50">
        <f t="shared" si="36"/>
        <v>2</v>
      </c>
      <c r="I110" s="50">
        <f t="shared" si="36"/>
        <v>2</v>
      </c>
      <c r="J110" s="50">
        <f t="shared" si="36"/>
        <v>7</v>
      </c>
      <c r="K110" s="50">
        <f t="shared" si="36"/>
        <v>10</v>
      </c>
      <c r="L110" s="50">
        <f t="shared" si="36"/>
        <v>13</v>
      </c>
      <c r="M110" s="50">
        <f t="shared" si="36"/>
        <v>6</v>
      </c>
      <c r="N110" s="50">
        <f t="shared" si="36"/>
        <v>21</v>
      </c>
      <c r="O110" s="50">
        <f t="shared" si="36"/>
        <v>34</v>
      </c>
      <c r="P110" s="50">
        <f t="shared" si="36"/>
        <v>7</v>
      </c>
      <c r="Q110" s="50">
        <f t="shared" si="36"/>
        <v>28</v>
      </c>
      <c r="R110" s="50">
        <f t="shared" si="36"/>
        <v>44</v>
      </c>
    </row>
    <row r="112" spans="2:19" s="3" customFormat="1" x14ac:dyDescent="0.35">
      <c r="B112" s="1"/>
      <c r="C112" s="1"/>
      <c r="D112" s="1"/>
      <c r="E112" s="40"/>
      <c r="F112" s="41">
        <v>2021</v>
      </c>
      <c r="G112" s="41"/>
      <c r="H112" s="41">
        <v>2022</v>
      </c>
      <c r="I112" s="41"/>
      <c r="J112" s="41">
        <v>2023</v>
      </c>
      <c r="K112" s="41"/>
      <c r="L112" s="41"/>
      <c r="M112" s="41">
        <v>2024</v>
      </c>
      <c r="N112" s="41"/>
      <c r="O112" s="41"/>
      <c r="P112" s="41">
        <v>2025</v>
      </c>
      <c r="Q112" s="41"/>
      <c r="R112" s="41"/>
    </row>
    <row r="113" spans="2:18" s="3" customFormat="1" ht="21" x14ac:dyDescent="0.35">
      <c r="B113" s="1"/>
      <c r="C113" s="1"/>
      <c r="D113" s="1"/>
      <c r="E113" s="42" t="s">
        <v>1</v>
      </c>
      <c r="F113" s="43" t="s">
        <v>2</v>
      </c>
      <c r="G113" s="44" t="s">
        <v>3</v>
      </c>
      <c r="H113" s="44" t="s">
        <v>2</v>
      </c>
      <c r="I113" s="44" t="s">
        <v>3</v>
      </c>
      <c r="J113" s="44" t="s">
        <v>4</v>
      </c>
      <c r="K113" s="44" t="s">
        <v>5</v>
      </c>
      <c r="L113" s="44" t="s">
        <v>3</v>
      </c>
      <c r="M113" s="44" t="s">
        <v>4</v>
      </c>
      <c r="N113" s="44" t="s">
        <v>5</v>
      </c>
      <c r="O113" s="44" t="s">
        <v>3</v>
      </c>
      <c r="P113" s="44" t="s">
        <v>4</v>
      </c>
      <c r="Q113" s="44" t="s">
        <v>5</v>
      </c>
      <c r="R113" s="44" t="s">
        <v>3</v>
      </c>
    </row>
    <row r="114" spans="2:18" s="3" customFormat="1" x14ac:dyDescent="0.35">
      <c r="B114" s="1"/>
      <c r="C114" s="45" t="s">
        <v>42</v>
      </c>
      <c r="D114" s="46" t="s">
        <v>56</v>
      </c>
      <c r="E114" s="19">
        <v>0</v>
      </c>
      <c r="F114" s="19">
        <v>0</v>
      </c>
      <c r="G114" s="19">
        <v>0</v>
      </c>
      <c r="H114" s="19">
        <v>15</v>
      </c>
      <c r="I114" s="19">
        <v>23</v>
      </c>
      <c r="J114" s="19">
        <v>20</v>
      </c>
      <c r="K114" s="19">
        <v>20</v>
      </c>
      <c r="L114" s="19">
        <v>24</v>
      </c>
      <c r="M114" s="19">
        <v>15</v>
      </c>
      <c r="N114" s="19">
        <v>15</v>
      </c>
      <c r="O114" s="19">
        <v>36</v>
      </c>
      <c r="P114" s="19">
        <v>42</v>
      </c>
      <c r="Q114" s="19">
        <v>42</v>
      </c>
      <c r="R114" s="19">
        <v>42</v>
      </c>
    </row>
    <row r="115" spans="2:18" s="3" customFormat="1" x14ac:dyDescent="0.35">
      <c r="B115" s="1"/>
      <c r="C115" s="47"/>
      <c r="D115" s="46" t="s">
        <v>57</v>
      </c>
      <c r="E115" s="54"/>
      <c r="F115" s="19">
        <v>0</v>
      </c>
      <c r="G115" s="19">
        <v>0</v>
      </c>
      <c r="H115" s="19">
        <f>H114+F115</f>
        <v>15</v>
      </c>
      <c r="I115" s="19">
        <f>I114+G115</f>
        <v>23</v>
      </c>
      <c r="J115" s="19" t="s">
        <v>59</v>
      </c>
      <c r="K115" s="19">
        <f>K114+H115</f>
        <v>35</v>
      </c>
      <c r="L115" s="19">
        <f>L114+I115</f>
        <v>47</v>
      </c>
      <c r="M115" s="19" t="s">
        <v>59</v>
      </c>
      <c r="N115" s="19">
        <f>N114+K115</f>
        <v>50</v>
      </c>
      <c r="O115" s="19">
        <f>O114+L115</f>
        <v>83</v>
      </c>
      <c r="P115" s="19" t="s">
        <v>59</v>
      </c>
      <c r="Q115" s="19">
        <f>Q114+N115</f>
        <v>92</v>
      </c>
      <c r="R115" s="19">
        <f>R114+O115</f>
        <v>125</v>
      </c>
    </row>
    <row r="116" spans="2:18" s="3" customFormat="1" x14ac:dyDescent="0.35">
      <c r="B116" s="1"/>
      <c r="C116" s="53"/>
      <c r="D116" s="46" t="s">
        <v>18</v>
      </c>
      <c r="E116" s="19">
        <v>0</v>
      </c>
      <c r="F116" s="19">
        <v>0</v>
      </c>
      <c r="G116" s="19">
        <v>0</v>
      </c>
      <c r="H116" s="19">
        <v>15</v>
      </c>
      <c r="I116" s="19">
        <v>15</v>
      </c>
      <c r="J116" s="19">
        <v>15</v>
      </c>
      <c r="K116" s="19">
        <v>15</v>
      </c>
      <c r="L116" s="19">
        <v>15</v>
      </c>
      <c r="M116" s="19">
        <v>15</v>
      </c>
      <c r="N116" s="19">
        <v>15</v>
      </c>
      <c r="O116" s="19">
        <v>15</v>
      </c>
      <c r="P116" s="19">
        <v>0</v>
      </c>
      <c r="Q116" s="19">
        <v>15</v>
      </c>
      <c r="R116" s="19">
        <v>15</v>
      </c>
    </row>
    <row r="117" spans="2:18" s="3" customFormat="1" x14ac:dyDescent="0.35">
      <c r="B117" s="1"/>
      <c r="C117" s="52"/>
      <c r="D117" s="46" t="s">
        <v>27</v>
      </c>
      <c r="E117" s="50">
        <v>0</v>
      </c>
      <c r="F117" s="50">
        <f>SUBTOTAL(9,F115:F116)</f>
        <v>0</v>
      </c>
      <c r="G117" s="50">
        <f t="shared" ref="G117:R117" si="37">SUBTOTAL(9,G115:G116)</f>
        <v>0</v>
      </c>
      <c r="H117" s="50">
        <f t="shared" si="37"/>
        <v>30</v>
      </c>
      <c r="I117" s="50">
        <f t="shared" si="37"/>
        <v>38</v>
      </c>
      <c r="J117" s="50">
        <f t="shared" si="37"/>
        <v>15</v>
      </c>
      <c r="K117" s="50">
        <f t="shared" si="37"/>
        <v>50</v>
      </c>
      <c r="L117" s="50">
        <f t="shared" si="37"/>
        <v>62</v>
      </c>
      <c r="M117" s="50">
        <f t="shared" si="37"/>
        <v>15</v>
      </c>
      <c r="N117" s="50">
        <f t="shared" si="37"/>
        <v>65</v>
      </c>
      <c r="O117" s="50">
        <f t="shared" si="37"/>
        <v>98</v>
      </c>
      <c r="P117" s="50">
        <f t="shared" si="37"/>
        <v>0</v>
      </c>
      <c r="Q117" s="50">
        <f t="shared" si="37"/>
        <v>107</v>
      </c>
      <c r="R117" s="50">
        <f t="shared" si="37"/>
        <v>140</v>
      </c>
    </row>
    <row r="118" spans="2:18" s="3" customFormat="1" x14ac:dyDescent="0.35">
      <c r="B118" s="1"/>
      <c r="C118" s="1"/>
      <c r="D118" s="24"/>
      <c r="E118" s="1"/>
      <c r="F118" s="51"/>
      <c r="G118" s="51"/>
      <c r="H118" s="51"/>
      <c r="I118" s="51"/>
      <c r="J118" s="51"/>
      <c r="K118" s="51"/>
      <c r="L118" s="51"/>
      <c r="M118" s="51"/>
      <c r="N118" s="51"/>
      <c r="O118" s="51"/>
      <c r="P118" s="51"/>
      <c r="Q118" s="51"/>
      <c r="R118" s="51"/>
    </row>
    <row r="119" spans="2:18" s="3" customFormat="1" x14ac:dyDescent="0.35">
      <c r="B119" s="1"/>
      <c r="C119" s="1"/>
      <c r="D119" s="24"/>
      <c r="E119" s="1"/>
      <c r="F119" s="51"/>
      <c r="G119" s="51"/>
      <c r="H119" s="51"/>
      <c r="I119" s="51"/>
      <c r="J119" s="51"/>
      <c r="K119" s="51"/>
      <c r="L119" s="51"/>
      <c r="M119" s="51"/>
      <c r="N119" s="51"/>
      <c r="O119" s="51"/>
      <c r="P119" s="51"/>
      <c r="Q119" s="51"/>
      <c r="R119" s="51"/>
    </row>
    <row r="120" spans="2:18" s="3" customFormat="1" x14ac:dyDescent="0.35">
      <c r="B120" s="1"/>
      <c r="C120" s="1"/>
      <c r="D120" s="24"/>
      <c r="E120" s="40"/>
      <c r="F120" s="41">
        <v>2021</v>
      </c>
      <c r="G120" s="41"/>
      <c r="H120" s="41">
        <v>2022</v>
      </c>
      <c r="I120" s="41"/>
      <c r="J120" s="41">
        <v>2023</v>
      </c>
      <c r="K120" s="41"/>
      <c r="L120" s="41"/>
      <c r="M120" s="41">
        <v>2024</v>
      </c>
      <c r="N120" s="41"/>
      <c r="O120" s="41"/>
      <c r="P120" s="41">
        <v>2025</v>
      </c>
      <c r="Q120" s="41"/>
      <c r="R120" s="41"/>
    </row>
    <row r="121" spans="2:18" s="3" customFormat="1" ht="21" x14ac:dyDescent="0.35">
      <c r="C121" s="1"/>
      <c r="D121" s="1"/>
      <c r="E121" s="42" t="s">
        <v>1</v>
      </c>
      <c r="F121" s="43" t="s">
        <v>2</v>
      </c>
      <c r="G121" s="44" t="s">
        <v>3</v>
      </c>
      <c r="H121" s="44" t="s">
        <v>2</v>
      </c>
      <c r="I121" s="44" t="s">
        <v>3</v>
      </c>
      <c r="J121" s="44" t="s">
        <v>4</v>
      </c>
      <c r="K121" s="44" t="s">
        <v>5</v>
      </c>
      <c r="L121" s="44" t="s">
        <v>3</v>
      </c>
      <c r="M121" s="44" t="s">
        <v>4</v>
      </c>
      <c r="N121" s="44" t="s">
        <v>5</v>
      </c>
      <c r="O121" s="44" t="s">
        <v>3</v>
      </c>
      <c r="P121" s="44" t="s">
        <v>4</v>
      </c>
      <c r="Q121" s="44" t="s">
        <v>5</v>
      </c>
      <c r="R121" s="44" t="s">
        <v>3</v>
      </c>
    </row>
    <row r="122" spans="2:18" s="3" customFormat="1" ht="39" customHeight="1" x14ac:dyDescent="0.3">
      <c r="C122" s="55" t="s">
        <v>12</v>
      </c>
      <c r="D122" s="56" t="s">
        <v>15</v>
      </c>
      <c r="E122" s="57">
        <v>3</v>
      </c>
      <c r="F122" s="57">
        <v>0</v>
      </c>
      <c r="G122" s="57">
        <v>0</v>
      </c>
      <c r="H122" s="57">
        <v>0</v>
      </c>
      <c r="I122" s="57">
        <v>0</v>
      </c>
      <c r="J122" s="57">
        <v>1</v>
      </c>
      <c r="K122" s="57">
        <v>1</v>
      </c>
      <c r="L122" s="57">
        <v>1</v>
      </c>
      <c r="M122" s="57">
        <v>0</v>
      </c>
      <c r="N122" s="57">
        <v>0</v>
      </c>
      <c r="O122" s="57">
        <v>0</v>
      </c>
      <c r="P122" s="57">
        <v>1</v>
      </c>
      <c r="Q122" s="57">
        <v>1</v>
      </c>
      <c r="R122" s="57">
        <v>1</v>
      </c>
    </row>
    <row r="123" spans="2:18" s="3" customFormat="1" ht="44.5" customHeight="1" x14ac:dyDescent="0.3">
      <c r="C123" s="58"/>
      <c r="D123" s="59" t="s">
        <v>60</v>
      </c>
      <c r="E123" s="60">
        <f>E122</f>
        <v>3</v>
      </c>
      <c r="F123" s="60">
        <f>F122</f>
        <v>0</v>
      </c>
      <c r="G123" s="60">
        <f>E122+G122</f>
        <v>3</v>
      </c>
      <c r="H123" s="60">
        <f t="shared" ref="H123:Q123" si="38">H122</f>
        <v>0</v>
      </c>
      <c r="I123" s="60">
        <f>G123+I122</f>
        <v>3</v>
      </c>
      <c r="J123" s="60">
        <f t="shared" si="38"/>
        <v>1</v>
      </c>
      <c r="K123" s="60">
        <f t="shared" si="38"/>
        <v>1</v>
      </c>
      <c r="L123" s="60">
        <f>I123+L122</f>
        <v>4</v>
      </c>
      <c r="M123" s="60">
        <f t="shared" si="38"/>
        <v>0</v>
      </c>
      <c r="N123" s="60">
        <f t="shared" si="38"/>
        <v>0</v>
      </c>
      <c r="O123" s="60">
        <f>L123+O122</f>
        <v>4</v>
      </c>
      <c r="P123" s="60">
        <f t="shared" si="38"/>
        <v>1</v>
      </c>
      <c r="Q123" s="60">
        <f t="shared" si="38"/>
        <v>1</v>
      </c>
      <c r="R123" s="60">
        <f>O123+R122</f>
        <v>5</v>
      </c>
    </row>
    <row r="124" spans="2:18" s="3" customFormat="1" ht="41.5" customHeight="1" x14ac:dyDescent="0.3">
      <c r="C124" s="55" t="s">
        <v>17</v>
      </c>
      <c r="D124" s="46" t="s">
        <v>15</v>
      </c>
      <c r="E124" s="19">
        <v>0</v>
      </c>
      <c r="F124" s="19">
        <v>0</v>
      </c>
      <c r="G124" s="19">
        <v>0</v>
      </c>
      <c r="H124" s="19">
        <v>0</v>
      </c>
      <c r="I124" s="19">
        <v>0</v>
      </c>
      <c r="J124" s="19">
        <v>0</v>
      </c>
      <c r="K124" s="19">
        <v>0</v>
      </c>
      <c r="L124" s="36">
        <v>1</v>
      </c>
      <c r="M124" s="19">
        <v>0</v>
      </c>
      <c r="N124" s="19">
        <v>0</v>
      </c>
      <c r="O124" s="19">
        <v>0</v>
      </c>
      <c r="P124" s="19">
        <v>1</v>
      </c>
      <c r="Q124" s="19">
        <v>1</v>
      </c>
      <c r="R124" s="19">
        <v>1</v>
      </c>
    </row>
    <row r="125" spans="2:18" s="3" customFormat="1" ht="41.5" customHeight="1" x14ac:dyDescent="0.3">
      <c r="C125" s="58"/>
      <c r="D125" s="59" t="s">
        <v>60</v>
      </c>
      <c r="E125" s="60">
        <f>E124</f>
        <v>0</v>
      </c>
      <c r="F125" s="61">
        <f>F124</f>
        <v>0</v>
      </c>
      <c r="G125" s="61">
        <f>E124+G124</f>
        <v>0</v>
      </c>
      <c r="H125" s="61">
        <f t="shared" ref="H125" si="39">H124</f>
        <v>0</v>
      </c>
      <c r="I125" s="61">
        <f>G125+I124</f>
        <v>0</v>
      </c>
      <c r="J125" s="61">
        <f t="shared" ref="J125:K125" si="40">J124</f>
        <v>0</v>
      </c>
      <c r="K125" s="61">
        <f t="shared" si="40"/>
        <v>0</v>
      </c>
      <c r="L125" s="60">
        <f>I125+L124</f>
        <v>1</v>
      </c>
      <c r="M125" s="61">
        <f t="shared" ref="M125:N125" si="41">M124</f>
        <v>0</v>
      </c>
      <c r="N125" s="61">
        <f t="shared" si="41"/>
        <v>0</v>
      </c>
      <c r="O125" s="61">
        <f>L125+O124</f>
        <v>1</v>
      </c>
      <c r="P125" s="61">
        <f t="shared" ref="P125:Q125" si="42">P124</f>
        <v>1</v>
      </c>
      <c r="Q125" s="61">
        <f t="shared" si="42"/>
        <v>1</v>
      </c>
      <c r="R125" s="61">
        <f>O125+R124</f>
        <v>2</v>
      </c>
    </row>
    <row r="126" spans="2:18" s="3" customFormat="1" ht="21" x14ac:dyDescent="0.3">
      <c r="C126" s="55" t="s">
        <v>61</v>
      </c>
      <c r="D126" s="46" t="s">
        <v>15</v>
      </c>
      <c r="E126" s="19">
        <v>0</v>
      </c>
      <c r="F126" s="19">
        <v>1</v>
      </c>
      <c r="G126" s="19">
        <v>2</v>
      </c>
      <c r="H126" s="19">
        <v>1</v>
      </c>
      <c r="I126" s="19">
        <v>11</v>
      </c>
      <c r="J126" s="19">
        <v>1</v>
      </c>
      <c r="K126" s="19">
        <v>0</v>
      </c>
      <c r="L126" s="19">
        <v>3</v>
      </c>
      <c r="M126" s="19">
        <v>1</v>
      </c>
      <c r="N126" s="19">
        <v>0</v>
      </c>
      <c r="O126" s="19">
        <v>3</v>
      </c>
      <c r="P126" s="19">
        <v>1</v>
      </c>
      <c r="Q126" s="19">
        <v>0</v>
      </c>
      <c r="R126" s="19">
        <v>2</v>
      </c>
    </row>
    <row r="127" spans="2:18" s="3" customFormat="1" ht="13" x14ac:dyDescent="0.3">
      <c r="C127" s="58"/>
      <c r="D127" s="62" t="s">
        <v>60</v>
      </c>
      <c r="E127" s="50">
        <f>E126</f>
        <v>0</v>
      </c>
      <c r="F127" s="50">
        <f>F126</f>
        <v>1</v>
      </c>
      <c r="G127" s="50">
        <f>E126+G126</f>
        <v>2</v>
      </c>
      <c r="H127" s="50">
        <f t="shared" ref="H127" si="43">H126</f>
        <v>1</v>
      </c>
      <c r="I127" s="50">
        <f>G127+I126</f>
        <v>13</v>
      </c>
      <c r="J127" s="50">
        <f t="shared" ref="J127:K127" si="44">J126</f>
        <v>1</v>
      </c>
      <c r="K127" s="50">
        <f t="shared" si="44"/>
        <v>0</v>
      </c>
      <c r="L127" s="50">
        <f>I127+L126</f>
        <v>16</v>
      </c>
      <c r="M127" s="50">
        <f t="shared" ref="M127:N127" si="45">M126</f>
        <v>1</v>
      </c>
      <c r="N127" s="50">
        <f t="shared" si="45"/>
        <v>0</v>
      </c>
      <c r="O127" s="50">
        <f>L127+O126</f>
        <v>19</v>
      </c>
      <c r="P127" s="50">
        <f t="shared" ref="P127:Q127" si="46">P126</f>
        <v>1</v>
      </c>
      <c r="Q127" s="50">
        <f t="shared" si="46"/>
        <v>0</v>
      </c>
      <c r="R127" s="50">
        <f>O127+R126</f>
        <v>21</v>
      </c>
    </row>
    <row r="128" spans="2:18" s="3" customFormat="1" ht="21" x14ac:dyDescent="0.3">
      <c r="C128" s="55" t="s">
        <v>22</v>
      </c>
      <c r="D128" s="46" t="s">
        <v>15</v>
      </c>
      <c r="E128" s="19">
        <v>0</v>
      </c>
      <c r="F128" s="17">
        <v>1</v>
      </c>
      <c r="G128" s="17">
        <v>1</v>
      </c>
      <c r="H128" s="19">
        <v>1</v>
      </c>
      <c r="I128" s="19">
        <v>1</v>
      </c>
      <c r="J128" s="19">
        <v>1</v>
      </c>
      <c r="K128" s="19">
        <v>4</v>
      </c>
      <c r="L128" s="19">
        <v>2</v>
      </c>
      <c r="M128" s="19">
        <v>1</v>
      </c>
      <c r="N128" s="19">
        <v>0</v>
      </c>
      <c r="O128" s="19">
        <v>0</v>
      </c>
      <c r="P128" s="19">
        <v>1</v>
      </c>
      <c r="Q128" s="19">
        <v>0</v>
      </c>
      <c r="R128" s="19">
        <v>2</v>
      </c>
    </row>
    <row r="129" spans="3:18" s="3" customFormat="1" ht="13" x14ac:dyDescent="0.3">
      <c r="C129" s="58"/>
      <c r="D129" s="62" t="s">
        <v>60</v>
      </c>
      <c r="E129" s="50">
        <f>E128</f>
        <v>0</v>
      </c>
      <c r="F129" s="63">
        <f>F128</f>
        <v>1</v>
      </c>
      <c r="G129" s="63">
        <f>E128+G128</f>
        <v>1</v>
      </c>
      <c r="H129" s="50">
        <f t="shared" ref="H129" si="47">H128</f>
        <v>1</v>
      </c>
      <c r="I129" s="50">
        <f>G129+I128</f>
        <v>2</v>
      </c>
      <c r="J129" s="50">
        <f t="shared" ref="J129:K129" si="48">J128</f>
        <v>1</v>
      </c>
      <c r="K129" s="50">
        <f t="shared" si="48"/>
        <v>4</v>
      </c>
      <c r="L129" s="50">
        <f>I129+L128</f>
        <v>4</v>
      </c>
      <c r="M129" s="50">
        <f t="shared" ref="M129:N129" si="49">M128</f>
        <v>1</v>
      </c>
      <c r="N129" s="50">
        <f t="shared" si="49"/>
        <v>0</v>
      </c>
      <c r="O129" s="50">
        <f>L129+O128</f>
        <v>4</v>
      </c>
      <c r="P129" s="50">
        <f t="shared" ref="P129:Q129" si="50">P128</f>
        <v>1</v>
      </c>
      <c r="Q129" s="50">
        <f t="shared" si="50"/>
        <v>0</v>
      </c>
      <c r="R129" s="50">
        <f>O129+R128</f>
        <v>6</v>
      </c>
    </row>
    <row r="130" spans="3:18" s="3" customFormat="1" ht="13" x14ac:dyDescent="0.3">
      <c r="C130" s="55" t="s">
        <v>26</v>
      </c>
      <c r="D130" s="46" t="s">
        <v>15</v>
      </c>
      <c r="E130" s="19">
        <v>0</v>
      </c>
      <c r="F130" s="19">
        <v>0</v>
      </c>
      <c r="G130" s="19">
        <v>0</v>
      </c>
      <c r="H130" s="19">
        <v>0</v>
      </c>
      <c r="I130" s="19">
        <v>11</v>
      </c>
      <c r="J130" s="19">
        <v>0</v>
      </c>
      <c r="K130" s="19">
        <v>0</v>
      </c>
      <c r="L130" s="19">
        <v>1</v>
      </c>
      <c r="M130" s="19">
        <v>0</v>
      </c>
      <c r="N130" s="19">
        <v>0</v>
      </c>
      <c r="O130" s="19">
        <v>7</v>
      </c>
      <c r="P130" s="19">
        <v>1</v>
      </c>
      <c r="Q130" s="19">
        <v>1</v>
      </c>
      <c r="R130" s="19">
        <v>2</v>
      </c>
    </row>
    <row r="131" spans="3:18" s="3" customFormat="1" ht="13" x14ac:dyDescent="0.3">
      <c r="C131" s="58"/>
      <c r="D131" s="62" t="s">
        <v>60</v>
      </c>
      <c r="E131" s="50">
        <f>E130</f>
        <v>0</v>
      </c>
      <c r="F131" s="50">
        <f>F130</f>
        <v>0</v>
      </c>
      <c r="G131" s="50">
        <f>E130+G130</f>
        <v>0</v>
      </c>
      <c r="H131" s="50">
        <f t="shared" ref="H131" si="51">H130</f>
        <v>0</v>
      </c>
      <c r="I131" s="50">
        <f>G131+I130</f>
        <v>11</v>
      </c>
      <c r="J131" s="50">
        <f t="shared" ref="J131:K131" si="52">J130</f>
        <v>0</v>
      </c>
      <c r="K131" s="50">
        <f t="shared" si="52"/>
        <v>0</v>
      </c>
      <c r="L131" s="50">
        <f>I131+L130</f>
        <v>12</v>
      </c>
      <c r="M131" s="50">
        <f t="shared" ref="M131:N131" si="53">M130</f>
        <v>0</v>
      </c>
      <c r="N131" s="50">
        <f t="shared" si="53"/>
        <v>0</v>
      </c>
      <c r="O131" s="50">
        <f>L131+O130</f>
        <v>19</v>
      </c>
      <c r="P131" s="50">
        <f t="shared" ref="P131:Q131" si="54">P130</f>
        <v>1</v>
      </c>
      <c r="Q131" s="50">
        <f t="shared" si="54"/>
        <v>1</v>
      </c>
      <c r="R131" s="50">
        <f>O131+R130</f>
        <v>21</v>
      </c>
    </row>
    <row r="132" spans="3:18" s="3" customFormat="1" ht="13" x14ac:dyDescent="0.3">
      <c r="C132" s="55" t="s">
        <v>28</v>
      </c>
      <c r="D132" s="46" t="s">
        <v>15</v>
      </c>
      <c r="E132" s="19">
        <v>0</v>
      </c>
      <c r="F132" s="19">
        <v>1</v>
      </c>
      <c r="G132" s="19">
        <v>1</v>
      </c>
      <c r="H132" s="19">
        <v>1</v>
      </c>
      <c r="I132" s="19">
        <v>1</v>
      </c>
      <c r="J132" s="19">
        <v>1</v>
      </c>
      <c r="K132" s="19">
        <v>1</v>
      </c>
      <c r="L132" s="19">
        <v>1</v>
      </c>
      <c r="M132" s="19">
        <v>1</v>
      </c>
      <c r="N132" s="19">
        <v>1</v>
      </c>
      <c r="O132" s="19">
        <v>1</v>
      </c>
      <c r="P132" s="19">
        <v>1</v>
      </c>
      <c r="Q132" s="19">
        <v>1</v>
      </c>
      <c r="R132" s="19">
        <v>1</v>
      </c>
    </row>
    <row r="133" spans="3:18" s="3" customFormat="1" ht="13" x14ac:dyDescent="0.3">
      <c r="C133" s="58"/>
      <c r="D133" s="62" t="s">
        <v>60</v>
      </c>
      <c r="E133" s="50">
        <f>E132</f>
        <v>0</v>
      </c>
      <c r="F133" s="50">
        <f>F132</f>
        <v>1</v>
      </c>
      <c r="G133" s="50">
        <f>E132+G132</f>
        <v>1</v>
      </c>
      <c r="H133" s="50">
        <f t="shared" ref="H133" si="55">H132</f>
        <v>1</v>
      </c>
      <c r="I133" s="50">
        <f>G133+I132</f>
        <v>2</v>
      </c>
      <c r="J133" s="50">
        <f t="shared" ref="J133:K133" si="56">J132</f>
        <v>1</v>
      </c>
      <c r="K133" s="50">
        <f t="shared" si="56"/>
        <v>1</v>
      </c>
      <c r="L133" s="50">
        <f>I133+L132</f>
        <v>3</v>
      </c>
      <c r="M133" s="50">
        <f t="shared" ref="M133:N133" si="57">M132</f>
        <v>1</v>
      </c>
      <c r="N133" s="50">
        <f t="shared" si="57"/>
        <v>1</v>
      </c>
      <c r="O133" s="50">
        <f>L133+O132</f>
        <v>4</v>
      </c>
      <c r="P133" s="50">
        <f t="shared" ref="P133:Q133" si="58">P132</f>
        <v>1</v>
      </c>
      <c r="Q133" s="50">
        <f t="shared" si="58"/>
        <v>1</v>
      </c>
      <c r="R133" s="50">
        <f>O133+R132</f>
        <v>5</v>
      </c>
    </row>
    <row r="134" spans="3:18" s="3" customFormat="1" ht="13" x14ac:dyDescent="0.3">
      <c r="C134" s="55" t="s">
        <v>30</v>
      </c>
      <c r="D134" s="46" t="s">
        <v>15</v>
      </c>
      <c r="E134" s="19">
        <v>3</v>
      </c>
      <c r="F134" s="19">
        <v>5</v>
      </c>
      <c r="G134" s="19">
        <v>9</v>
      </c>
      <c r="H134" s="19">
        <v>5</v>
      </c>
      <c r="I134" s="19">
        <v>8</v>
      </c>
      <c r="J134" s="19">
        <v>5</v>
      </c>
      <c r="K134" s="19">
        <v>5</v>
      </c>
      <c r="L134" s="19">
        <v>7</v>
      </c>
      <c r="M134" s="19">
        <v>5</v>
      </c>
      <c r="N134" s="19">
        <v>3</v>
      </c>
      <c r="O134" s="19">
        <v>6</v>
      </c>
      <c r="P134" s="19">
        <v>5</v>
      </c>
      <c r="Q134" s="19">
        <v>3</v>
      </c>
      <c r="R134" s="19">
        <v>5</v>
      </c>
    </row>
    <row r="135" spans="3:18" s="3" customFormat="1" ht="13" x14ac:dyDescent="0.3">
      <c r="C135" s="58"/>
      <c r="D135" s="62" t="s">
        <v>60</v>
      </c>
      <c r="E135" s="50">
        <f>E134</f>
        <v>3</v>
      </c>
      <c r="F135" s="50">
        <f>F134</f>
        <v>5</v>
      </c>
      <c r="G135" s="50">
        <f>E134+G134</f>
        <v>12</v>
      </c>
      <c r="H135" s="50">
        <f t="shared" ref="H135" si="59">H134</f>
        <v>5</v>
      </c>
      <c r="I135" s="50">
        <f>G135+I134</f>
        <v>20</v>
      </c>
      <c r="J135" s="50">
        <f t="shared" ref="J135:K135" si="60">J134</f>
        <v>5</v>
      </c>
      <c r="K135" s="50">
        <f t="shared" si="60"/>
        <v>5</v>
      </c>
      <c r="L135" s="50">
        <f>I135+L134</f>
        <v>27</v>
      </c>
      <c r="M135" s="50">
        <f t="shared" ref="M135:N135" si="61">M134</f>
        <v>5</v>
      </c>
      <c r="N135" s="50">
        <f t="shared" si="61"/>
        <v>3</v>
      </c>
      <c r="O135" s="50">
        <f>L135+O134</f>
        <v>33</v>
      </c>
      <c r="P135" s="50">
        <f t="shared" ref="P135:Q135" si="62">P134</f>
        <v>5</v>
      </c>
      <c r="Q135" s="50">
        <f t="shared" si="62"/>
        <v>3</v>
      </c>
      <c r="R135" s="50">
        <f>O135+R134</f>
        <v>38</v>
      </c>
    </row>
    <row r="136" spans="3:18" s="3" customFormat="1" ht="13" x14ac:dyDescent="0.3">
      <c r="C136" s="55" t="s">
        <v>31</v>
      </c>
      <c r="D136" s="46" t="s">
        <v>15</v>
      </c>
      <c r="E136" s="19">
        <v>0</v>
      </c>
      <c r="F136" s="19">
        <v>0</v>
      </c>
      <c r="G136" s="19">
        <v>0</v>
      </c>
      <c r="H136" s="19">
        <v>2</v>
      </c>
      <c r="I136" s="19">
        <v>2</v>
      </c>
      <c r="J136" s="19">
        <v>2</v>
      </c>
      <c r="K136" s="19">
        <v>2</v>
      </c>
      <c r="L136" s="19">
        <v>4</v>
      </c>
      <c r="M136" s="19">
        <v>2</v>
      </c>
      <c r="N136" s="19">
        <v>2</v>
      </c>
      <c r="O136" s="19">
        <v>11</v>
      </c>
      <c r="P136" s="19">
        <v>2</v>
      </c>
      <c r="Q136" s="19">
        <v>0</v>
      </c>
      <c r="R136" s="19">
        <v>2</v>
      </c>
    </row>
    <row r="137" spans="3:18" s="3" customFormat="1" ht="13" x14ac:dyDescent="0.3">
      <c r="C137" s="58"/>
      <c r="D137" s="62" t="s">
        <v>60</v>
      </c>
      <c r="E137" s="50">
        <f>E136</f>
        <v>0</v>
      </c>
      <c r="F137" s="50">
        <f>F136</f>
        <v>0</v>
      </c>
      <c r="G137" s="50">
        <f>E136+G136</f>
        <v>0</v>
      </c>
      <c r="H137" s="50">
        <f t="shared" ref="H137" si="63">H136</f>
        <v>2</v>
      </c>
      <c r="I137" s="50">
        <f>G137+I136</f>
        <v>2</v>
      </c>
      <c r="J137" s="50">
        <f t="shared" ref="J137:K137" si="64">J136</f>
        <v>2</v>
      </c>
      <c r="K137" s="50">
        <f t="shared" si="64"/>
        <v>2</v>
      </c>
      <c r="L137" s="50">
        <f>I137+L136</f>
        <v>6</v>
      </c>
      <c r="M137" s="50">
        <f t="shared" ref="M137:N137" si="65">M136</f>
        <v>2</v>
      </c>
      <c r="N137" s="50">
        <f t="shared" si="65"/>
        <v>2</v>
      </c>
      <c r="O137" s="50">
        <f>L137+O136</f>
        <v>17</v>
      </c>
      <c r="P137" s="50">
        <f t="shared" ref="P137:Q137" si="66">P136</f>
        <v>2</v>
      </c>
      <c r="Q137" s="50">
        <f t="shared" si="66"/>
        <v>0</v>
      </c>
      <c r="R137" s="50">
        <f>O137+R136</f>
        <v>19</v>
      </c>
    </row>
    <row r="138" spans="3:18" s="3" customFormat="1" ht="13" x14ac:dyDescent="0.3">
      <c r="C138" s="55" t="s">
        <v>62</v>
      </c>
      <c r="D138" s="46" t="s">
        <v>15</v>
      </c>
      <c r="E138" s="19">
        <v>0</v>
      </c>
      <c r="F138" s="19">
        <v>0</v>
      </c>
      <c r="G138" s="19">
        <v>0</v>
      </c>
      <c r="H138" s="19">
        <v>2</v>
      </c>
      <c r="I138" s="19">
        <v>34</v>
      </c>
      <c r="J138" s="19">
        <v>2</v>
      </c>
      <c r="K138" s="19">
        <v>2</v>
      </c>
      <c r="L138" s="19">
        <v>21</v>
      </c>
      <c r="M138" s="19">
        <v>1</v>
      </c>
      <c r="N138" s="19">
        <v>2</v>
      </c>
      <c r="O138" s="19">
        <v>40</v>
      </c>
      <c r="P138" s="19">
        <v>1</v>
      </c>
      <c r="Q138" s="19">
        <v>2</v>
      </c>
      <c r="R138" s="19">
        <v>67</v>
      </c>
    </row>
    <row r="139" spans="3:18" s="3" customFormat="1" ht="13" x14ac:dyDescent="0.3">
      <c r="C139" s="58"/>
      <c r="D139" s="62" t="s">
        <v>60</v>
      </c>
      <c r="E139" s="50">
        <f>E138</f>
        <v>0</v>
      </c>
      <c r="F139" s="50">
        <f>F138</f>
        <v>0</v>
      </c>
      <c r="G139" s="50">
        <f>E138+G138</f>
        <v>0</v>
      </c>
      <c r="H139" s="50">
        <f t="shared" ref="H139" si="67">H138</f>
        <v>2</v>
      </c>
      <c r="I139" s="50">
        <f>G139+I138</f>
        <v>34</v>
      </c>
      <c r="J139" s="50">
        <f t="shared" ref="J139:K139" si="68">J138</f>
        <v>2</v>
      </c>
      <c r="K139" s="50">
        <f t="shared" si="68"/>
        <v>2</v>
      </c>
      <c r="L139" s="50">
        <f>I139+L138</f>
        <v>55</v>
      </c>
      <c r="M139" s="50">
        <f t="shared" ref="M139:N139" si="69">M138</f>
        <v>1</v>
      </c>
      <c r="N139" s="50">
        <f t="shared" si="69"/>
        <v>2</v>
      </c>
      <c r="O139" s="50">
        <f>L139+O138</f>
        <v>95</v>
      </c>
      <c r="P139" s="50">
        <f t="shared" ref="P139:Q139" si="70">P138</f>
        <v>1</v>
      </c>
      <c r="Q139" s="50">
        <f t="shared" si="70"/>
        <v>2</v>
      </c>
      <c r="R139" s="50">
        <f>O139+R138</f>
        <v>162</v>
      </c>
    </row>
    <row r="140" spans="3:18" s="3" customFormat="1" ht="13" x14ac:dyDescent="0.3">
      <c r="C140" s="55" t="s">
        <v>63</v>
      </c>
      <c r="D140" s="46" t="s">
        <v>15</v>
      </c>
      <c r="E140" s="19">
        <v>0</v>
      </c>
      <c r="F140" s="19">
        <v>72</v>
      </c>
      <c r="G140" s="19">
        <v>238</v>
      </c>
      <c r="H140" s="19">
        <v>72</v>
      </c>
      <c r="I140" s="19">
        <v>113</v>
      </c>
      <c r="J140" s="19">
        <v>72</v>
      </c>
      <c r="K140" s="19">
        <v>72</v>
      </c>
      <c r="L140" s="19">
        <v>226</v>
      </c>
      <c r="M140" s="19">
        <v>72</v>
      </c>
      <c r="N140" s="19">
        <v>0</v>
      </c>
      <c r="O140" s="19">
        <v>125</v>
      </c>
      <c r="P140" s="19">
        <v>72</v>
      </c>
      <c r="Q140" s="19">
        <v>0</v>
      </c>
      <c r="R140" s="19">
        <v>0</v>
      </c>
    </row>
    <row r="141" spans="3:18" s="3" customFormat="1" ht="13" x14ac:dyDescent="0.3">
      <c r="C141" s="58"/>
      <c r="D141" s="62" t="s">
        <v>60</v>
      </c>
      <c r="E141" s="50">
        <f>E140</f>
        <v>0</v>
      </c>
      <c r="F141" s="50">
        <f>F140</f>
        <v>72</v>
      </c>
      <c r="G141" s="50">
        <f>E140+G140</f>
        <v>238</v>
      </c>
      <c r="H141" s="50">
        <f t="shared" ref="H141" si="71">H140</f>
        <v>72</v>
      </c>
      <c r="I141" s="50">
        <f>G141+I140</f>
        <v>351</v>
      </c>
      <c r="J141" s="50">
        <f t="shared" ref="J141:K141" si="72">J140</f>
        <v>72</v>
      </c>
      <c r="K141" s="50">
        <f t="shared" si="72"/>
        <v>72</v>
      </c>
      <c r="L141" s="50">
        <f>I141+L140</f>
        <v>577</v>
      </c>
      <c r="M141" s="50">
        <f t="shared" ref="M141:N141" si="73">M140</f>
        <v>72</v>
      </c>
      <c r="N141" s="50">
        <f t="shared" si="73"/>
        <v>0</v>
      </c>
      <c r="O141" s="50">
        <f>L141+O140</f>
        <v>702</v>
      </c>
      <c r="P141" s="50">
        <f t="shared" ref="P141:Q141" si="74">P140</f>
        <v>72</v>
      </c>
      <c r="Q141" s="50">
        <f t="shared" si="74"/>
        <v>0</v>
      </c>
      <c r="R141" s="50">
        <f>O141+R140</f>
        <v>702</v>
      </c>
    </row>
    <row r="142" spans="3:18" s="3" customFormat="1" ht="13" x14ac:dyDescent="0.3">
      <c r="C142" s="55" t="s">
        <v>42</v>
      </c>
      <c r="D142" s="46" t="s">
        <v>15</v>
      </c>
      <c r="E142" s="19">
        <v>134</v>
      </c>
      <c r="F142" s="19">
        <v>150</v>
      </c>
      <c r="G142" s="19">
        <v>893</v>
      </c>
      <c r="H142" s="19">
        <v>150</v>
      </c>
      <c r="I142" s="19">
        <v>259</v>
      </c>
      <c r="J142" s="19">
        <v>150</v>
      </c>
      <c r="K142" s="19">
        <v>150</v>
      </c>
      <c r="L142" s="19">
        <v>521</v>
      </c>
      <c r="M142" s="19">
        <v>150</v>
      </c>
      <c r="N142" s="19">
        <v>0</v>
      </c>
      <c r="O142" s="19">
        <v>125</v>
      </c>
      <c r="P142" s="19">
        <v>150</v>
      </c>
      <c r="Q142" s="19">
        <v>0</v>
      </c>
      <c r="R142" s="19">
        <v>0</v>
      </c>
    </row>
    <row r="143" spans="3:18" s="3" customFormat="1" ht="13" x14ac:dyDescent="0.3">
      <c r="C143" s="58"/>
      <c r="D143" s="62" t="s">
        <v>60</v>
      </c>
      <c r="E143" s="50">
        <f>E142</f>
        <v>134</v>
      </c>
      <c r="F143" s="50">
        <f>F142</f>
        <v>150</v>
      </c>
      <c r="G143" s="50">
        <f>E142+G142</f>
        <v>1027</v>
      </c>
      <c r="H143" s="50">
        <f t="shared" ref="H143" si="75">H142</f>
        <v>150</v>
      </c>
      <c r="I143" s="50">
        <f>G143+I142</f>
        <v>1286</v>
      </c>
      <c r="J143" s="50">
        <f t="shared" ref="J143:K143" si="76">J142</f>
        <v>150</v>
      </c>
      <c r="K143" s="50">
        <f t="shared" si="76"/>
        <v>150</v>
      </c>
      <c r="L143" s="50">
        <f>I143+L142</f>
        <v>1807</v>
      </c>
      <c r="M143" s="50">
        <f t="shared" ref="M143:N143" si="77">M142</f>
        <v>150</v>
      </c>
      <c r="N143" s="50">
        <f t="shared" si="77"/>
        <v>0</v>
      </c>
      <c r="O143" s="50">
        <f>L143+O142</f>
        <v>1932</v>
      </c>
      <c r="P143" s="50">
        <f t="shared" ref="P143:Q143" si="78">P142</f>
        <v>150</v>
      </c>
      <c r="Q143" s="50">
        <f t="shared" si="78"/>
        <v>0</v>
      </c>
      <c r="R143" s="50">
        <f>O143+R142</f>
        <v>1932</v>
      </c>
    </row>
    <row r="144" spans="3:18" s="3" customFormat="1" ht="13" x14ac:dyDescent="0.3">
      <c r="C144" s="55" t="s">
        <v>47</v>
      </c>
      <c r="D144" s="46" t="s">
        <v>15</v>
      </c>
      <c r="E144" s="19">
        <v>0</v>
      </c>
      <c r="F144" s="19">
        <v>0</v>
      </c>
      <c r="G144" s="19">
        <v>0</v>
      </c>
      <c r="H144" s="19">
        <v>0</v>
      </c>
      <c r="I144" s="19">
        <v>0</v>
      </c>
      <c r="J144" s="19">
        <v>0</v>
      </c>
      <c r="K144" s="19">
        <v>0</v>
      </c>
      <c r="L144" s="19">
        <v>2</v>
      </c>
      <c r="M144" s="19">
        <v>1</v>
      </c>
      <c r="N144" s="19">
        <v>1</v>
      </c>
      <c r="O144" s="19">
        <v>0</v>
      </c>
      <c r="P144" s="19">
        <v>1</v>
      </c>
      <c r="Q144" s="19">
        <v>0</v>
      </c>
      <c r="R144" s="19">
        <v>0</v>
      </c>
    </row>
    <row r="145" spans="3:18" s="3" customFormat="1" ht="13" x14ac:dyDescent="0.3">
      <c r="C145" s="58"/>
      <c r="D145" s="62" t="s">
        <v>60</v>
      </c>
      <c r="E145" s="50">
        <f>E144</f>
        <v>0</v>
      </c>
      <c r="F145" s="50">
        <f>F144</f>
        <v>0</v>
      </c>
      <c r="G145" s="50">
        <f>E144+G144</f>
        <v>0</v>
      </c>
      <c r="H145" s="50">
        <f t="shared" ref="H145" si="79">H144</f>
        <v>0</v>
      </c>
      <c r="I145" s="50">
        <f>G145+I144</f>
        <v>0</v>
      </c>
      <c r="J145" s="50">
        <f t="shared" ref="J145:K145" si="80">J144</f>
        <v>0</v>
      </c>
      <c r="K145" s="50">
        <f t="shared" si="80"/>
        <v>0</v>
      </c>
      <c r="L145" s="50">
        <f>I145+L144</f>
        <v>2</v>
      </c>
      <c r="M145" s="50">
        <f t="shared" ref="M145:N145" si="81">M144</f>
        <v>1</v>
      </c>
      <c r="N145" s="50">
        <f t="shared" si="81"/>
        <v>1</v>
      </c>
      <c r="O145" s="50">
        <f>L145+O144</f>
        <v>2</v>
      </c>
      <c r="P145" s="50">
        <f t="shared" ref="P145:Q145" si="82">P144</f>
        <v>1</v>
      </c>
      <c r="Q145" s="50">
        <f t="shared" si="82"/>
        <v>0</v>
      </c>
      <c r="R145" s="50">
        <f>O145+R144</f>
        <v>2</v>
      </c>
    </row>
    <row r="146" spans="3:18" s="3" customFormat="1" ht="13" x14ac:dyDescent="0.3">
      <c r="C146" s="55" t="s">
        <v>50</v>
      </c>
      <c r="D146" s="46" t="s">
        <v>15</v>
      </c>
      <c r="E146" s="19">
        <v>0</v>
      </c>
      <c r="F146" s="19">
        <v>0</v>
      </c>
      <c r="G146" s="19">
        <v>0</v>
      </c>
      <c r="H146" s="19">
        <v>2</v>
      </c>
      <c r="I146" s="19">
        <v>52</v>
      </c>
      <c r="J146" s="19">
        <v>3</v>
      </c>
      <c r="K146" s="19">
        <v>3</v>
      </c>
      <c r="L146" s="19">
        <v>23</v>
      </c>
      <c r="M146" s="19">
        <v>2</v>
      </c>
      <c r="N146" s="19">
        <v>2</v>
      </c>
      <c r="O146" s="19">
        <v>62</v>
      </c>
      <c r="P146" s="19">
        <v>3</v>
      </c>
      <c r="Q146" s="19">
        <v>0</v>
      </c>
      <c r="R146" s="19">
        <v>67</v>
      </c>
    </row>
    <row r="147" spans="3:18" s="3" customFormat="1" x14ac:dyDescent="0.35">
      <c r="C147" s="49"/>
      <c r="D147" s="64" t="s">
        <v>60</v>
      </c>
      <c r="E147" s="65">
        <f>E146</f>
        <v>0</v>
      </c>
      <c r="F147" s="65">
        <f>F146</f>
        <v>0</v>
      </c>
      <c r="G147" s="65">
        <f>E146+G146</f>
        <v>0</v>
      </c>
      <c r="H147" s="65">
        <f t="shared" ref="H147" si="83">H146</f>
        <v>2</v>
      </c>
      <c r="I147" s="65">
        <f>G147+I146</f>
        <v>52</v>
      </c>
      <c r="J147" s="65">
        <f t="shared" ref="J147:K147" si="84">J146</f>
        <v>3</v>
      </c>
      <c r="K147" s="65">
        <f t="shared" si="84"/>
        <v>3</v>
      </c>
      <c r="L147" s="65">
        <f>I147+L146</f>
        <v>75</v>
      </c>
      <c r="M147" s="65">
        <f t="shared" ref="M147:N147" si="85">M146</f>
        <v>2</v>
      </c>
      <c r="N147" s="65">
        <f t="shared" si="85"/>
        <v>2</v>
      </c>
      <c r="O147" s="65">
        <f>L147+O146</f>
        <v>137</v>
      </c>
      <c r="P147" s="65">
        <f t="shared" ref="P147:Q147" si="86">P146</f>
        <v>3</v>
      </c>
      <c r="Q147" s="65">
        <f t="shared" si="86"/>
        <v>0</v>
      </c>
      <c r="R147" s="65">
        <f>O147+R146</f>
        <v>204</v>
      </c>
    </row>
  </sheetData>
  <autoFilter ref="D1:D147" xr:uid="{2110006A-2629-485A-A5AB-E0B120D6210C}"/>
  <mergeCells count="127">
    <mergeCell ref="S79:U79"/>
    <mergeCell ref="S4:U4"/>
    <mergeCell ref="S23:U23"/>
    <mergeCell ref="S44:U44"/>
    <mergeCell ref="S55:U55"/>
    <mergeCell ref="S67:U67"/>
    <mergeCell ref="C114:C115"/>
    <mergeCell ref="F120:G120"/>
    <mergeCell ref="H120:I120"/>
    <mergeCell ref="J120:L120"/>
    <mergeCell ref="M120:O120"/>
    <mergeCell ref="P120:R120"/>
    <mergeCell ref="C107:C108"/>
    <mergeCell ref="F112:G112"/>
    <mergeCell ref="H112:I112"/>
    <mergeCell ref="J112:L112"/>
    <mergeCell ref="M112:O112"/>
    <mergeCell ref="P112:R112"/>
    <mergeCell ref="M97:O97"/>
    <mergeCell ref="P97:R97"/>
    <mergeCell ref="C99:C100"/>
    <mergeCell ref="F105:G105"/>
    <mergeCell ref="H105:I105"/>
    <mergeCell ref="J105:L105"/>
    <mergeCell ref="M105:O105"/>
    <mergeCell ref="P105:R105"/>
    <mergeCell ref="B87:C87"/>
    <mergeCell ref="B88:B89"/>
    <mergeCell ref="C88:C89"/>
    <mergeCell ref="F97:G97"/>
    <mergeCell ref="H97:I97"/>
    <mergeCell ref="J97:L97"/>
    <mergeCell ref="M79:O79"/>
    <mergeCell ref="P79:R79"/>
    <mergeCell ref="B81:C81"/>
    <mergeCell ref="B82:C82"/>
    <mergeCell ref="B83:B86"/>
    <mergeCell ref="C83:C86"/>
    <mergeCell ref="B79:C80"/>
    <mergeCell ref="D79:D80"/>
    <mergeCell ref="E79:E80"/>
    <mergeCell ref="F79:G79"/>
    <mergeCell ref="H79:I79"/>
    <mergeCell ref="J79:L79"/>
    <mergeCell ref="M67:O67"/>
    <mergeCell ref="P67:R67"/>
    <mergeCell ref="B69:D69"/>
    <mergeCell ref="B70:C70"/>
    <mergeCell ref="B71:B77"/>
    <mergeCell ref="C71:C73"/>
    <mergeCell ref="C74:C75"/>
    <mergeCell ref="C76:C77"/>
    <mergeCell ref="B67:C68"/>
    <mergeCell ref="D67:D68"/>
    <mergeCell ref="E67:E68"/>
    <mergeCell ref="F67:G67"/>
    <mergeCell ref="H67:I67"/>
    <mergeCell ref="J67:L67"/>
    <mergeCell ref="B58:C58"/>
    <mergeCell ref="B59:B60"/>
    <mergeCell ref="C59:C60"/>
    <mergeCell ref="B61:C61"/>
    <mergeCell ref="B62:B65"/>
    <mergeCell ref="C62:C65"/>
    <mergeCell ref="F55:G55"/>
    <mergeCell ref="H55:I55"/>
    <mergeCell ref="J55:L55"/>
    <mergeCell ref="M55:O55"/>
    <mergeCell ref="P55:R55"/>
    <mergeCell ref="B57:C57"/>
    <mergeCell ref="B51:C51"/>
    <mergeCell ref="B52:B53"/>
    <mergeCell ref="C52:C53"/>
    <mergeCell ref="B55:C56"/>
    <mergeCell ref="D55:D56"/>
    <mergeCell ref="E55:E56"/>
    <mergeCell ref="M44:O44"/>
    <mergeCell ref="P44:R44"/>
    <mergeCell ref="B46:C46"/>
    <mergeCell ref="B47:C47"/>
    <mergeCell ref="B48:B50"/>
    <mergeCell ref="C48:C50"/>
    <mergeCell ref="B44:C45"/>
    <mergeCell ref="D44:D45"/>
    <mergeCell ref="E44:E45"/>
    <mergeCell ref="F44:G44"/>
    <mergeCell ref="H44:I44"/>
    <mergeCell ref="J44:L44"/>
    <mergeCell ref="B25:C25"/>
    <mergeCell ref="B26:C26"/>
    <mergeCell ref="B27:B28"/>
    <mergeCell ref="C27:C28"/>
    <mergeCell ref="B29:B42"/>
    <mergeCell ref="C29:C32"/>
    <mergeCell ref="C33:C35"/>
    <mergeCell ref="C36:C38"/>
    <mergeCell ref="C39:C42"/>
    <mergeCell ref="B23:C24"/>
    <mergeCell ref="D23:D24"/>
    <mergeCell ref="E23:E24"/>
    <mergeCell ref="F23:G23"/>
    <mergeCell ref="H23:I23"/>
    <mergeCell ref="P23:R23"/>
    <mergeCell ref="B10:C10"/>
    <mergeCell ref="B11:B13"/>
    <mergeCell ref="C11:C13"/>
    <mergeCell ref="B14:C14"/>
    <mergeCell ref="B15:B19"/>
    <mergeCell ref="C15:C17"/>
    <mergeCell ref="C18:C19"/>
    <mergeCell ref="J4:L4"/>
    <mergeCell ref="M4:O4"/>
    <mergeCell ref="P4:R4"/>
    <mergeCell ref="B6:C6"/>
    <mergeCell ref="B7:C7"/>
    <mergeCell ref="B8:B9"/>
    <mergeCell ref="C8:C9"/>
    <mergeCell ref="F1:G1"/>
    <mergeCell ref="H1:I1"/>
    <mergeCell ref="J1:L1"/>
    <mergeCell ref="M1:O1"/>
    <mergeCell ref="P1:R1"/>
    <mergeCell ref="B4:C5"/>
    <mergeCell ref="D4:D5"/>
    <mergeCell ref="E4:E5"/>
    <mergeCell ref="F4:G4"/>
    <mergeCell ref="H4:I4"/>
  </mergeCells>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2021-2025_Incremental values</vt:lpstr>
      <vt:lpstr>2021-2025_incl.cumulative 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Htet Oo Wai</dc:creator>
  <cp:lastModifiedBy>Htet Oo Wai</cp:lastModifiedBy>
  <dcterms:created xsi:type="dcterms:W3CDTF">2026-09-01T14:38:29Z</dcterms:created>
  <dcterms:modified xsi:type="dcterms:W3CDTF">2026-09-01T15:51:29Z</dcterms:modified>
</cp:coreProperties>
</file>