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/>
  <mc:AlternateContent xmlns:mc="http://schemas.openxmlformats.org/markup-compatibility/2006">
    <mc:Choice Requires="x15">
      <x15ac:absPath xmlns:x15ac="http://schemas.microsoft.com/office/spreadsheetml/2010/11/ac" url="https://nimddenhaag.sharepoint.com/sites/GrantsManagement/Shared Documents/03. LEAP4Peace/7. Reporting/2025/2025 L4P Annual Report/L4P Consortium/Consortium Confirmed Files for submission_20260430/"/>
    </mc:Choice>
  </mc:AlternateContent>
  <xr:revisionPtr revIDLastSave="28" documentId="8_{01CAEB6A-24FC-4629-9497-A16236B4161D}" xr6:coauthVersionLast="47" xr6:coauthVersionMax="47" xr10:uidLastSave="{4221E901-DBDB-4EED-974B-C7CB564250FF}"/>
  <bookViews>
    <workbookView xWindow="-120" yWindow="-120" windowWidth="29040" windowHeight="15720" xr2:uid="{577FBA1C-47EF-40C5-A533-8BEC34F6BFB6}"/>
  </bookViews>
  <sheets>
    <sheet name="2021-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1" l="1"/>
  <c r="U89" i="1" l="1"/>
  <c r="T89" i="1"/>
  <c r="S89" i="1"/>
  <c r="R88" i="1"/>
  <c r="R87" i="1" s="1"/>
  <c r="Q88" i="1"/>
  <c r="P88" i="1"/>
  <c r="O88" i="1"/>
  <c r="O87" i="1" s="1"/>
  <c r="N88" i="1"/>
  <c r="M88" i="1"/>
  <c r="M87" i="1" s="1"/>
  <c r="L88" i="1"/>
  <c r="L87" i="1" s="1"/>
  <c r="K88" i="1"/>
  <c r="J88" i="1"/>
  <c r="I88" i="1"/>
  <c r="H88" i="1"/>
  <c r="G88" i="1"/>
  <c r="U88" i="1" s="1"/>
  <c r="F88" i="1"/>
  <c r="T88" i="1" s="1"/>
  <c r="E88" i="1"/>
  <c r="E87" i="1" s="1"/>
  <c r="E81" i="1" s="1"/>
  <c r="Q87" i="1"/>
  <c r="P87" i="1"/>
  <c r="N87" i="1"/>
  <c r="K87" i="1"/>
  <c r="J87" i="1"/>
  <c r="I87" i="1"/>
  <c r="H87" i="1"/>
  <c r="G87" i="1"/>
  <c r="U86" i="1"/>
  <c r="T86" i="1"/>
  <c r="S86" i="1"/>
  <c r="U85" i="1"/>
  <c r="T85" i="1"/>
  <c r="S85" i="1"/>
  <c r="U84" i="1"/>
  <c r="T84" i="1"/>
  <c r="S84" i="1"/>
  <c r="I84" i="1"/>
  <c r="R83" i="1"/>
  <c r="R82" i="1" s="1"/>
  <c r="R81" i="1" s="1"/>
  <c r="Q83" i="1"/>
  <c r="P83" i="1"/>
  <c r="P82" i="1" s="1"/>
  <c r="P81" i="1" s="1"/>
  <c r="O83" i="1"/>
  <c r="O82" i="1" s="1"/>
  <c r="N83" i="1"/>
  <c r="M83" i="1"/>
  <c r="L83" i="1"/>
  <c r="K83" i="1"/>
  <c r="K82" i="1" s="1"/>
  <c r="K81" i="1" s="1"/>
  <c r="J83" i="1"/>
  <c r="J82" i="1" s="1"/>
  <c r="J81" i="1" s="1"/>
  <c r="I83" i="1"/>
  <c r="H83" i="1"/>
  <c r="H82" i="1" s="1"/>
  <c r="G83" i="1"/>
  <c r="G82" i="1" s="1"/>
  <c r="G81" i="1" s="1"/>
  <c r="F83" i="1"/>
  <c r="E83" i="1"/>
  <c r="Q82" i="1"/>
  <c r="Q81" i="1" s="1"/>
  <c r="N82" i="1"/>
  <c r="M82" i="1"/>
  <c r="L82" i="1"/>
  <c r="I82" i="1"/>
  <c r="I81" i="1" s="1"/>
  <c r="F82" i="1"/>
  <c r="E82" i="1"/>
  <c r="N81" i="1"/>
  <c r="U77" i="1"/>
  <c r="T77" i="1"/>
  <c r="S77" i="1"/>
  <c r="T76" i="1"/>
  <c r="R76" i="1"/>
  <c r="Q76" i="1"/>
  <c r="P76" i="1"/>
  <c r="O76" i="1"/>
  <c r="N76" i="1"/>
  <c r="N70" i="1" s="1"/>
  <c r="N69" i="1" s="1"/>
  <c r="M76" i="1"/>
  <c r="L76" i="1"/>
  <c r="L70" i="1" s="1"/>
  <c r="L69" i="1" s="1"/>
  <c r="K76" i="1"/>
  <c r="J76" i="1"/>
  <c r="I76" i="1"/>
  <c r="H76" i="1"/>
  <c r="G76" i="1"/>
  <c r="U76" i="1" s="1"/>
  <c r="F76" i="1"/>
  <c r="S76" i="1" s="1"/>
  <c r="E76" i="1"/>
  <c r="U75" i="1"/>
  <c r="T75" i="1"/>
  <c r="S75" i="1"/>
  <c r="R74" i="1"/>
  <c r="Q74" i="1"/>
  <c r="P74" i="1"/>
  <c r="O74" i="1"/>
  <c r="N74" i="1"/>
  <c r="M74" i="1"/>
  <c r="L74" i="1"/>
  <c r="K74" i="1"/>
  <c r="J74" i="1"/>
  <c r="I74" i="1"/>
  <c r="H74" i="1"/>
  <c r="T74" i="1" s="1"/>
  <c r="G74" i="1"/>
  <c r="U74" i="1" s="1"/>
  <c r="F74" i="1"/>
  <c r="E74" i="1"/>
  <c r="U73" i="1"/>
  <c r="T73" i="1"/>
  <c r="S73" i="1"/>
  <c r="U72" i="1"/>
  <c r="T72" i="1"/>
  <c r="T71" i="1" s="1"/>
  <c r="S72" i="1"/>
  <c r="S71" i="1"/>
  <c r="R71" i="1"/>
  <c r="Q71" i="1"/>
  <c r="Q70" i="1" s="1"/>
  <c r="Q69" i="1" s="1"/>
  <c r="P71" i="1"/>
  <c r="O71" i="1"/>
  <c r="O70" i="1" s="1"/>
  <c r="O69" i="1" s="1"/>
  <c r="N71" i="1"/>
  <c r="M71" i="1"/>
  <c r="L71" i="1"/>
  <c r="K71" i="1"/>
  <c r="K70" i="1" s="1"/>
  <c r="K69" i="1" s="1"/>
  <c r="J71" i="1"/>
  <c r="I71" i="1"/>
  <c r="I70" i="1" s="1"/>
  <c r="I69" i="1" s="1"/>
  <c r="H71" i="1"/>
  <c r="G71" i="1"/>
  <c r="G70" i="1" s="1"/>
  <c r="G69" i="1" s="1"/>
  <c r="F71" i="1"/>
  <c r="E71" i="1"/>
  <c r="R70" i="1"/>
  <c r="R69" i="1" s="1"/>
  <c r="P70" i="1"/>
  <c r="P69" i="1" s="1"/>
  <c r="M70" i="1"/>
  <c r="J70" i="1"/>
  <c r="J69" i="1" s="1"/>
  <c r="H70" i="1"/>
  <c r="H69" i="1" s="1"/>
  <c r="E70" i="1"/>
  <c r="M69" i="1"/>
  <c r="E69" i="1"/>
  <c r="U65" i="1"/>
  <c r="T65" i="1"/>
  <c r="S65" i="1"/>
  <c r="U64" i="1"/>
  <c r="T64" i="1"/>
  <c r="S64" i="1"/>
  <c r="R63" i="1"/>
  <c r="Q63" i="1"/>
  <c r="P63" i="1"/>
  <c r="P62" i="1" s="1"/>
  <c r="P61" i="1" s="1"/>
  <c r="O63" i="1"/>
  <c r="N63" i="1"/>
  <c r="M63" i="1"/>
  <c r="L63" i="1"/>
  <c r="L62" i="1" s="1"/>
  <c r="L61" i="1" s="1"/>
  <c r="K63" i="1"/>
  <c r="K62" i="1" s="1"/>
  <c r="K61" i="1" s="1"/>
  <c r="J63" i="1"/>
  <c r="I63" i="1"/>
  <c r="U63" i="1" s="1"/>
  <c r="U62" i="1" s="1"/>
  <c r="U61" i="1" s="1"/>
  <c r="H63" i="1"/>
  <c r="T63" i="1" s="1"/>
  <c r="T62" i="1" s="1"/>
  <c r="T61" i="1" s="1"/>
  <c r="R62" i="1"/>
  <c r="R61" i="1" s="1"/>
  <c r="R57" i="1" s="1"/>
  <c r="Q62" i="1"/>
  <c r="O62" i="1"/>
  <c r="N62" i="1"/>
  <c r="N61" i="1" s="1"/>
  <c r="M62" i="1"/>
  <c r="J62" i="1"/>
  <c r="J61" i="1" s="1"/>
  <c r="I62" i="1"/>
  <c r="I61" i="1" s="1"/>
  <c r="I57" i="1" s="1"/>
  <c r="G62" i="1"/>
  <c r="G61" i="1" s="1"/>
  <c r="F62" i="1"/>
  <c r="F61" i="1" s="1"/>
  <c r="E62" i="1"/>
  <c r="E61" i="1" s="1"/>
  <c r="Q61" i="1"/>
  <c r="O61" i="1"/>
  <c r="M61" i="1"/>
  <c r="U60" i="1"/>
  <c r="T60" i="1"/>
  <c r="T59" i="1" s="1"/>
  <c r="T58" i="1" s="1"/>
  <c r="S60" i="1"/>
  <c r="U59" i="1"/>
  <c r="U58" i="1" s="1"/>
  <c r="S59" i="1"/>
  <c r="S58" i="1" s="1"/>
  <c r="R59" i="1"/>
  <c r="Q59" i="1"/>
  <c r="P59" i="1"/>
  <c r="O59" i="1"/>
  <c r="O58" i="1" s="1"/>
  <c r="O57" i="1" s="1"/>
  <c r="N59" i="1"/>
  <c r="M59" i="1"/>
  <c r="M58" i="1" s="1"/>
  <c r="L59" i="1"/>
  <c r="K59" i="1"/>
  <c r="K58" i="1" s="1"/>
  <c r="J59" i="1"/>
  <c r="J58" i="1" s="1"/>
  <c r="I59" i="1"/>
  <c r="H59" i="1"/>
  <c r="G59" i="1"/>
  <c r="G58" i="1" s="1"/>
  <c r="F59" i="1"/>
  <c r="E59" i="1"/>
  <c r="E58" i="1" s="1"/>
  <c r="E57" i="1" s="1"/>
  <c r="R58" i="1"/>
  <c r="Q58" i="1"/>
  <c r="P58" i="1"/>
  <c r="N58" i="1"/>
  <c r="N57" i="1" s="1"/>
  <c r="L58" i="1"/>
  <c r="L57" i="1" s="1"/>
  <c r="I58" i="1"/>
  <c r="H58" i="1"/>
  <c r="F58" i="1"/>
  <c r="F57" i="1" s="1"/>
  <c r="Q57" i="1"/>
  <c r="U53" i="1"/>
  <c r="T53" i="1"/>
  <c r="T52" i="1" s="1"/>
  <c r="T51" i="1" s="1"/>
  <c r="S53" i="1"/>
  <c r="S52" i="1" s="1"/>
  <c r="S51" i="1" s="1"/>
  <c r="U52" i="1"/>
  <c r="U51" i="1" s="1"/>
  <c r="R52" i="1"/>
  <c r="Q52" i="1"/>
  <c r="Q51" i="1" s="1"/>
  <c r="P52" i="1"/>
  <c r="P51" i="1" s="1"/>
  <c r="O52" i="1"/>
  <c r="O51" i="1" s="1"/>
  <c r="N52" i="1"/>
  <c r="N51" i="1" s="1"/>
  <c r="M52" i="1"/>
  <c r="M51" i="1" s="1"/>
  <c r="L52" i="1"/>
  <c r="K52" i="1"/>
  <c r="K51" i="1" s="1"/>
  <c r="J52" i="1"/>
  <c r="I52" i="1"/>
  <c r="I51" i="1" s="1"/>
  <c r="H52" i="1"/>
  <c r="H51" i="1" s="1"/>
  <c r="G52" i="1"/>
  <c r="F52" i="1"/>
  <c r="E52" i="1"/>
  <c r="E51" i="1" s="1"/>
  <c r="R51" i="1"/>
  <c r="L51" i="1"/>
  <c r="J51" i="1"/>
  <c r="G51" i="1"/>
  <c r="F51" i="1"/>
  <c r="U50" i="1"/>
  <c r="T50" i="1"/>
  <c r="T48" i="1" s="1"/>
  <c r="T47" i="1" s="1"/>
  <c r="S50" i="1"/>
  <c r="U49" i="1"/>
  <c r="U48" i="1" s="1"/>
  <c r="U47" i="1" s="1"/>
  <c r="T49" i="1"/>
  <c r="S49" i="1"/>
  <c r="R48" i="1"/>
  <c r="Q48" i="1"/>
  <c r="Q47" i="1" s="1"/>
  <c r="Q46" i="1" s="1"/>
  <c r="P48" i="1"/>
  <c r="P47" i="1" s="1"/>
  <c r="O48" i="1"/>
  <c r="N48" i="1"/>
  <c r="N47" i="1" s="1"/>
  <c r="M48" i="1"/>
  <c r="M47" i="1" s="1"/>
  <c r="L48" i="1"/>
  <c r="K48" i="1"/>
  <c r="K47" i="1" s="1"/>
  <c r="K46" i="1" s="1"/>
  <c r="J48" i="1"/>
  <c r="I48" i="1"/>
  <c r="I47" i="1" s="1"/>
  <c r="I46" i="1" s="1"/>
  <c r="H48" i="1"/>
  <c r="G48" i="1"/>
  <c r="G47" i="1" s="1"/>
  <c r="F48" i="1"/>
  <c r="E48" i="1"/>
  <c r="E47" i="1" s="1"/>
  <c r="R47" i="1"/>
  <c r="R46" i="1" s="1"/>
  <c r="O47" i="1"/>
  <c r="L47" i="1"/>
  <c r="L46" i="1" s="1"/>
  <c r="J47" i="1"/>
  <c r="J46" i="1" s="1"/>
  <c r="H47" i="1"/>
  <c r="F47" i="1"/>
  <c r="T42" i="1"/>
  <c r="R42" i="1"/>
  <c r="Q42" i="1"/>
  <c r="P42" i="1"/>
  <c r="O42" i="1"/>
  <c r="N42" i="1"/>
  <c r="N39" i="1" s="1"/>
  <c r="M42" i="1"/>
  <c r="L42" i="1"/>
  <c r="L39" i="1" s="1"/>
  <c r="K42" i="1"/>
  <c r="J42" i="1"/>
  <c r="I42" i="1"/>
  <c r="U42" i="1" s="1"/>
  <c r="H42" i="1"/>
  <c r="S42" i="1" s="1"/>
  <c r="U41" i="1"/>
  <c r="T41" i="1"/>
  <c r="S41" i="1"/>
  <c r="U40" i="1"/>
  <c r="T40" i="1"/>
  <c r="S40" i="1"/>
  <c r="R39" i="1"/>
  <c r="Q39" i="1"/>
  <c r="P39" i="1"/>
  <c r="O39" i="1"/>
  <c r="M39" i="1"/>
  <c r="K39" i="1"/>
  <c r="J39" i="1"/>
  <c r="I39" i="1"/>
  <c r="H39" i="1"/>
  <c r="G39" i="1"/>
  <c r="F39" i="1"/>
  <c r="E39" i="1"/>
  <c r="U38" i="1"/>
  <c r="T38" i="1"/>
  <c r="S38" i="1"/>
  <c r="U37" i="1"/>
  <c r="U36" i="1" s="1"/>
  <c r="T37" i="1"/>
  <c r="T36" i="1" s="1"/>
  <c r="S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U35" i="1"/>
  <c r="T35" i="1"/>
  <c r="S35" i="1"/>
  <c r="U34" i="1"/>
  <c r="T34" i="1"/>
  <c r="S34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U32" i="1"/>
  <c r="T32" i="1"/>
  <c r="S32" i="1"/>
  <c r="U31" i="1"/>
  <c r="T31" i="1"/>
  <c r="S31" i="1"/>
  <c r="U30" i="1"/>
  <c r="U29" i="1" s="1"/>
  <c r="R30" i="1"/>
  <c r="Q30" i="1"/>
  <c r="Q29" i="1" s="1"/>
  <c r="O30" i="1"/>
  <c r="N30" i="1"/>
  <c r="K30" i="1"/>
  <c r="T30" i="1" s="1"/>
  <c r="J30" i="1"/>
  <c r="S30" i="1" s="1"/>
  <c r="S29" i="1" s="1"/>
  <c r="R29" i="1"/>
  <c r="P29" i="1"/>
  <c r="O29" i="1"/>
  <c r="N29" i="1"/>
  <c r="M29" i="1"/>
  <c r="L29" i="1"/>
  <c r="K29" i="1"/>
  <c r="I29" i="1"/>
  <c r="H29" i="1"/>
  <c r="G29" i="1"/>
  <c r="F29" i="1"/>
  <c r="E29" i="1"/>
  <c r="U28" i="1"/>
  <c r="U27" i="1" s="1"/>
  <c r="T28" i="1"/>
  <c r="T27" i="1" s="1"/>
  <c r="S28" i="1"/>
  <c r="S27" i="1" s="1"/>
  <c r="R28" i="1"/>
  <c r="P28" i="1"/>
  <c r="P27" i="1" s="1"/>
  <c r="G28" i="1"/>
  <c r="R27" i="1"/>
  <c r="Q27" i="1"/>
  <c r="O27" i="1"/>
  <c r="N27" i="1"/>
  <c r="M27" i="1"/>
  <c r="M26" i="1" s="1"/>
  <c r="M25" i="1" s="1"/>
  <c r="L27" i="1"/>
  <c r="K27" i="1"/>
  <c r="J27" i="1"/>
  <c r="I27" i="1"/>
  <c r="H27" i="1"/>
  <c r="G27" i="1"/>
  <c r="F27" i="1"/>
  <c r="E27" i="1"/>
  <c r="E26" i="1" s="1"/>
  <c r="E25" i="1" s="1"/>
  <c r="R26" i="1"/>
  <c r="R25" i="1" s="1"/>
  <c r="F26" i="1"/>
  <c r="F25" i="1" s="1"/>
  <c r="U19" i="1"/>
  <c r="U18" i="1" s="1"/>
  <c r="T19" i="1"/>
  <c r="S19" i="1"/>
  <c r="S18" i="1" s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T18" i="1" s="1"/>
  <c r="E18" i="1"/>
  <c r="U17" i="1"/>
  <c r="U15" i="1" s="1"/>
  <c r="U14" i="1" s="1"/>
  <c r="T17" i="1"/>
  <c r="S17" i="1"/>
  <c r="U16" i="1"/>
  <c r="T16" i="1"/>
  <c r="S16" i="1"/>
  <c r="R15" i="1"/>
  <c r="R14" i="1" s="1"/>
  <c r="Q15" i="1"/>
  <c r="P15" i="1"/>
  <c r="O15" i="1"/>
  <c r="N15" i="1"/>
  <c r="M15" i="1"/>
  <c r="M14" i="1" s="1"/>
  <c r="L15" i="1"/>
  <c r="L14" i="1" s="1"/>
  <c r="L6" i="1" s="1"/>
  <c r="K15" i="1"/>
  <c r="K14" i="1" s="1"/>
  <c r="J15" i="1"/>
  <c r="J14" i="1" s="1"/>
  <c r="I15" i="1"/>
  <c r="H15" i="1"/>
  <c r="H14" i="1" s="1"/>
  <c r="H6" i="1" s="1"/>
  <c r="G15" i="1"/>
  <c r="F15" i="1"/>
  <c r="E15" i="1"/>
  <c r="E14" i="1" s="1"/>
  <c r="Q14" i="1"/>
  <c r="P14" i="1"/>
  <c r="O14" i="1"/>
  <c r="N14" i="1"/>
  <c r="I14" i="1"/>
  <c r="G14" i="1"/>
  <c r="F14" i="1"/>
  <c r="U13" i="1"/>
  <c r="T13" i="1"/>
  <c r="S13" i="1"/>
  <c r="U12" i="1"/>
  <c r="T12" i="1"/>
  <c r="S12" i="1"/>
  <c r="S11" i="1" s="1"/>
  <c r="S10" i="1" s="1"/>
  <c r="U11" i="1"/>
  <c r="U10" i="1" s="1"/>
  <c r="R11" i="1"/>
  <c r="R10" i="1" s="1"/>
  <c r="Q11" i="1"/>
  <c r="P11" i="1"/>
  <c r="O11" i="1"/>
  <c r="N11" i="1"/>
  <c r="M11" i="1"/>
  <c r="M10" i="1" s="1"/>
  <c r="L11" i="1"/>
  <c r="K11" i="1"/>
  <c r="J11" i="1"/>
  <c r="J10" i="1" s="1"/>
  <c r="I11" i="1"/>
  <c r="H11" i="1"/>
  <c r="G11" i="1"/>
  <c r="F11" i="1"/>
  <c r="T11" i="1" s="1"/>
  <c r="E11" i="1"/>
  <c r="E10" i="1" s="1"/>
  <c r="Q10" i="1"/>
  <c r="P10" i="1"/>
  <c r="O10" i="1"/>
  <c r="N10" i="1"/>
  <c r="L10" i="1"/>
  <c r="K10" i="1"/>
  <c r="I10" i="1"/>
  <c r="H10" i="1"/>
  <c r="G10" i="1"/>
  <c r="F10" i="1"/>
  <c r="U9" i="1"/>
  <c r="U8" i="1" s="1"/>
  <c r="U7" i="1" s="1"/>
  <c r="T9" i="1"/>
  <c r="T8" i="1" s="1"/>
  <c r="T7" i="1" s="1"/>
  <c r="S9" i="1"/>
  <c r="S8" i="1"/>
  <c r="R8" i="1"/>
  <c r="R7" i="1" s="1"/>
  <c r="Q8" i="1"/>
  <c r="P8" i="1"/>
  <c r="O8" i="1"/>
  <c r="O7" i="1" s="1"/>
  <c r="O6" i="1" s="1"/>
  <c r="N8" i="1"/>
  <c r="M8" i="1"/>
  <c r="L8" i="1"/>
  <c r="K8" i="1"/>
  <c r="J8" i="1"/>
  <c r="J7" i="1" s="1"/>
  <c r="I8" i="1"/>
  <c r="H8" i="1"/>
  <c r="G8" i="1"/>
  <c r="G7" i="1" s="1"/>
  <c r="F8" i="1"/>
  <c r="E8" i="1"/>
  <c r="S7" i="1"/>
  <c r="Q7" i="1"/>
  <c r="P7" i="1"/>
  <c r="N7" i="1"/>
  <c r="M7" i="1"/>
  <c r="L7" i="1"/>
  <c r="K7" i="1"/>
  <c r="I7" i="1"/>
  <c r="H7" i="1"/>
  <c r="F7" i="1"/>
  <c r="E7" i="1"/>
  <c r="Q6" i="1"/>
  <c r="P6" i="1"/>
  <c r="I6" i="1"/>
  <c r="F87" i="1" l="1"/>
  <c r="T83" i="1"/>
  <c r="U83" i="1"/>
  <c r="M81" i="1"/>
  <c r="U71" i="1"/>
  <c r="G57" i="1"/>
  <c r="M57" i="1"/>
  <c r="O46" i="1"/>
  <c r="N46" i="1"/>
  <c r="F46" i="1"/>
  <c r="G46" i="1"/>
  <c r="T46" i="1"/>
  <c r="H46" i="1"/>
  <c r="P46" i="1"/>
  <c r="S48" i="1"/>
  <c r="S47" i="1" s="1"/>
  <c r="T39" i="1"/>
  <c r="U39" i="1"/>
  <c r="S33" i="1"/>
  <c r="O26" i="1"/>
  <c r="O25" i="1" s="1"/>
  <c r="T33" i="1"/>
  <c r="U33" i="1"/>
  <c r="T29" i="1"/>
  <c r="H26" i="1"/>
  <c r="H25" i="1" s="1"/>
  <c r="G26" i="1"/>
  <c r="G25" i="1" s="1"/>
  <c r="I26" i="1"/>
  <c r="I25" i="1" s="1"/>
  <c r="N26" i="1"/>
  <c r="N25" i="1" s="1"/>
  <c r="K26" i="1"/>
  <c r="K25" i="1" s="1"/>
  <c r="Q26" i="1"/>
  <c r="Q25" i="1" s="1"/>
  <c r="L26" i="1"/>
  <c r="L25" i="1" s="1"/>
  <c r="S15" i="1"/>
  <c r="S14" i="1" s="1"/>
  <c r="T15" i="1"/>
  <c r="K6" i="1"/>
  <c r="U6" i="1"/>
  <c r="T14" i="1"/>
  <c r="F6" i="1"/>
  <c r="G6" i="1"/>
  <c r="N6" i="1"/>
  <c r="U46" i="1"/>
  <c r="M46" i="1"/>
  <c r="E6" i="1"/>
  <c r="P57" i="1"/>
  <c r="J57" i="1"/>
  <c r="J6" i="1"/>
  <c r="R6" i="1"/>
  <c r="S39" i="1"/>
  <c r="S26" i="1" s="1"/>
  <c r="S25" i="1" s="1"/>
  <c r="K57" i="1"/>
  <c r="P26" i="1"/>
  <c r="P25" i="1" s="1"/>
  <c r="T70" i="1"/>
  <c r="T69" i="1" s="1"/>
  <c r="E46" i="1"/>
  <c r="M6" i="1"/>
  <c r="T26" i="1"/>
  <c r="T25" i="1" s="1"/>
  <c r="S46" i="1"/>
  <c r="U57" i="1"/>
  <c r="U70" i="1"/>
  <c r="U69" i="1" s="1"/>
  <c r="U26" i="1"/>
  <c r="U25" i="1" s="1"/>
  <c r="O81" i="1"/>
  <c r="U87" i="1"/>
  <c r="L81" i="1"/>
  <c r="U81" i="1" s="1"/>
  <c r="T6" i="1"/>
  <c r="T57" i="1"/>
  <c r="T82" i="1"/>
  <c r="S82" i="1"/>
  <c r="H81" i="1"/>
  <c r="T10" i="1"/>
  <c r="H62" i="1"/>
  <c r="H61" i="1" s="1"/>
  <c r="H57" i="1" s="1"/>
  <c r="S87" i="1"/>
  <c r="S63" i="1"/>
  <c r="S62" i="1" s="1"/>
  <c r="S61" i="1" s="1"/>
  <c r="S57" i="1" s="1"/>
  <c r="S74" i="1"/>
  <c r="S70" i="1" s="1"/>
  <c r="S69" i="1" s="1"/>
  <c r="S88" i="1"/>
  <c r="S83" i="1"/>
  <c r="J29" i="1"/>
  <c r="J26" i="1" s="1"/>
  <c r="J25" i="1" s="1"/>
  <c r="F70" i="1"/>
  <c r="F69" i="1" s="1"/>
  <c r="U82" i="1"/>
  <c r="T87" i="1" l="1"/>
  <c r="F81" i="1"/>
  <c r="T81" i="1"/>
  <c r="S81" i="1"/>
</calcChain>
</file>

<file path=xl/sharedStrings.xml><?xml version="1.0" encoding="utf-8"?>
<sst xmlns="http://schemas.openxmlformats.org/spreadsheetml/2006/main" count="245" uniqueCount="56">
  <si>
    <t>End of programme 2021-2025</t>
  </si>
  <si>
    <t>Baseline</t>
  </si>
  <si>
    <t>Target</t>
  </si>
  <si>
    <t>Actual</t>
  </si>
  <si>
    <t>Initial Target</t>
  </si>
  <si>
    <t>Adj. Target</t>
  </si>
  <si>
    <t>Initial Targets</t>
  </si>
  <si>
    <t>Adj. Targets</t>
  </si>
  <si>
    <t>Actuals</t>
  </si>
  <si>
    <t>IOI</t>
  </si>
  <si>
    <t>Indicator Name</t>
  </si>
  <si>
    <t>Country/Partner</t>
  </si>
  <si>
    <t>WRGE 4.1. # of laws, policies and strategies blocked, adopted or improved to promote women’s meaningful participation and leader ship in conflict prevention, peace- and state-building and protect women’s and girls’ rights in crisis and (post-)conflict situations</t>
  </si>
  <si>
    <t>WRG034 # of laws blocked, adopted or improved to promote women’s meaningful and equal participation and leadership in conflict prevention, peace- and state-building and protect women’s and girls’ rights in crisis and (post-)conflict situations</t>
  </si>
  <si>
    <t>OI</t>
  </si>
  <si>
    <t xml:space="preserve"># of laws blocked, proposed, adopted or improved to promote women’s voice, agency, leadership, and representative participation in (political) decision-making processes in conflict prevention, peace- and state-building </t>
  </si>
  <si>
    <t>Programme Total</t>
  </si>
  <si>
    <t>Colombia (NIMD)</t>
  </si>
  <si>
    <t>na</t>
  </si>
  <si>
    <t>WRG035 # of governmental policies &amp; strategies blocked, adopted or improved to promote women’s meaningful and equal participation and leadership in conflict prevention, peace- and state-building and protect women’s and girls’ rights in crisis and (post-)conflict situations</t>
  </si>
  <si>
    <t xml:space="preserve"># of policies blocked, proposed, adopted or improved to promote women’s voice, agency, leadership, and representative participation in (political) decision-making processes in conflict prevention, peace- and state-building </t>
  </si>
  <si>
    <t>Myanmar (GEN)</t>
  </si>
  <si>
    <t>WRG037 # of by-laws blocked, adopted or improved to promote women’s meaningful and equal participation and leadership in conflict prevention, peace- and state-building and protect women’s and girls’ rights in crisis and (post-)conflict situations;</t>
  </si>
  <si>
    <t># political actors who adopt measures and policies to enhance representation of women in their decision-making processes</t>
  </si>
  <si>
    <t>Burundi (BLTP)</t>
  </si>
  <si>
    <t># political actors who implement internal measures and/or policies to enhance representation of women in their decision-making</t>
  </si>
  <si>
    <t>WRGE indicator 4.2. # of times that CSOs succeed in creating space for CSO demands and positions on promote women’s meaningful and equal participation and leadership in conflict prevention and peace- and state-building and protecting women’s and girls’ rights in crisis and (post-)conflict situations, through agenda setting, influencing the debate and/or movement building (link SCS3)</t>
  </si>
  <si>
    <t>WRG039 # of times that CSOs succeed in creating space for CSO demands and positions on promote women’s meaningful and equal participation and leadership in conflict prevention and peace- and state-building and protecting women’s and girls’ rights in crisis and (post-)conflict situations, through agenda setting, influencing the debate and/or movement building</t>
  </si>
  <si>
    <t># of inclusive multi-stakeholders policy making processes</t>
  </si>
  <si>
    <t>Myanmar (NIMD + GEN)</t>
  </si>
  <si>
    <t># agreements reached as a result of dialogue platform meeting</t>
  </si>
  <si>
    <t xml:space="preserve"># studies for evidence-based L&amp;A disseminated to political actors </t>
  </si>
  <si>
    <t>Int. (GAPS)</t>
  </si>
  <si>
    <t># of interparty dialogue meetings</t>
  </si>
  <si>
    <t># multi-stakeholder dialogue/platform meetings</t>
  </si>
  <si>
    <t>WRGE 5.2.1 # of organizations (disaggregated by women-led, youth-led or other) with strengthened capacity to advance women’s rights and gender equality</t>
  </si>
  <si>
    <t>WRG045 # of women led CSOs with strengthened capacity to advance women’s rights and gender equality</t>
  </si>
  <si>
    <t># women-led CSOs with increased L&amp;A capacities</t>
  </si>
  <si>
    <t>WRG047 # of CSOs (not youth or women led) with strengthened capacity to advance women’s rights and gender equality</t>
  </si>
  <si>
    <t># other-led CSOs with increased L&amp;A capacities</t>
  </si>
  <si>
    <t>WRGE 5.2.2. # of individuals with strengthened competencies to advance women’s rights and gender equality (disaggregated by type, age and gender)</t>
  </si>
  <si>
    <t>WRG052 # of individuals (gender non-specified) with strengthened capacity (knowledge and skills) to advance women’s rights and gender equality</t>
  </si>
  <si>
    <t># democracy school graduates</t>
  </si>
  <si>
    <t>WRG049 # of individuals (female) with strengthened capacity (knowledge and skills) to advance women’s rights and gender equality</t>
  </si>
  <si>
    <t># women (aspiring) leaders trained</t>
  </si>
  <si>
    <t>SCS4</t>
  </si>
  <si>
    <t>SCS041 # of advocacy initiatives carried out by CSOs, for, by or with their membership/constituency</t>
  </si>
  <si>
    <t># of international advocacy initiatives carried out by CSOs</t>
  </si>
  <si>
    <t># of regional advocacy initiatives carried out by CSOs</t>
  </si>
  <si>
    <t># of national advocacy initiatives carried out by CSOs</t>
  </si>
  <si>
    <t>SCS6 # of CSOs included in SPs programmes</t>
  </si>
  <si>
    <t>SCS061 # of women led CSOs included in SPs programmes</t>
  </si>
  <si>
    <t># of women-led CSOs included in the programme activities</t>
  </si>
  <si>
    <t>SCS063 # of CSOs (not youth or women led) included in SPs programmes</t>
  </si>
  <si>
    <r>
      <t xml:space="preserve"># of </t>
    </r>
    <r>
      <rPr>
        <sz val="8"/>
        <color rgb="FF000000"/>
        <rFont val="Aptos Narrow"/>
        <family val="2"/>
        <scheme val="minor"/>
      </rPr>
      <t>other-led CSOs included in the programme activities</t>
    </r>
  </si>
  <si>
    <t>*Intermediate outcome indicators (IOI) are measured and reported annually, outcome indicators (OI) are reported at baseline, mid-term and  end-term.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</si>
</sst>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7"/>
      <color rgb="FF000000"/>
      <name val="Aptos Narrow"/>
      <family val="2"/>
      <scheme val="minor"/>
    </font>
    <font>
      <b/>
      <sz val="8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sz val="7"/>
      <color rgb="FF00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0" fillId="0" borderId="6" xfId="0" applyBorder="1"/>
    <xf numFmtId="0" fontId="1" fillId="5" borderId="3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8" borderId="0" xfId="0" applyFill="1"/>
    <xf numFmtId="0" fontId="1" fillId="3" borderId="1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180" wrapText="1"/>
    </xf>
    <xf numFmtId="0" fontId="2" fillId="0" borderId="4" xfId="0" applyFont="1" applyBorder="1" applyAlignment="1">
      <alignment horizontal="center" vertical="center" textRotation="180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180" wrapText="1"/>
    </xf>
    <xf numFmtId="0" fontId="2" fillId="0" borderId="14" xfId="0" applyFont="1" applyBorder="1" applyAlignment="1">
      <alignment horizontal="center" vertical="center" textRotation="180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textRotation="180" wrapText="1"/>
    </xf>
    <xf numFmtId="0" fontId="9" fillId="0" borderId="14" xfId="0" applyFont="1" applyBorder="1" applyAlignment="1">
      <alignment horizontal="center" vertical="center" textRotation="180" wrapText="1"/>
    </xf>
    <xf numFmtId="0" fontId="9" fillId="0" borderId="13" xfId="0" applyFont="1" applyBorder="1" applyAlignment="1">
      <alignment horizontal="center" vertical="center" textRotation="180" wrapText="1"/>
    </xf>
    <xf numFmtId="0" fontId="9" fillId="0" borderId="4" xfId="0" applyFont="1" applyBorder="1" applyAlignment="1">
      <alignment horizontal="center" vertical="center" textRotation="180" wrapText="1"/>
    </xf>
    <xf numFmtId="0" fontId="9" fillId="0" borderId="9" xfId="0" applyFont="1" applyBorder="1" applyAlignment="1">
      <alignment horizontal="center" vertical="center" textRotation="180" wrapText="1"/>
    </xf>
    <xf numFmtId="0" fontId="1" fillId="9" borderId="1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 vertical="center" wrapText="1"/>
    </xf>
    <xf numFmtId="0" fontId="1" fillId="10" borderId="3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C5C54-5797-4652-8785-CDFB5CFC8518}">
  <sheetPr>
    <pageSetUpPr fitToPage="1"/>
  </sheetPr>
  <dimension ref="B1:AC93"/>
  <sheetViews>
    <sheetView tabSelected="1" topLeftCell="A16" workbookViewId="0">
      <selection activeCell="M17" sqref="M17"/>
    </sheetView>
  </sheetViews>
  <sheetFormatPr defaultColWidth="8.85546875" defaultRowHeight="15"/>
  <cols>
    <col min="2" max="2" width="5.5703125" customWidth="1"/>
    <col min="3" max="3" width="82.85546875" customWidth="1"/>
    <col min="4" max="4" width="22.42578125" customWidth="1"/>
    <col min="5" max="5" width="7.140625" customWidth="1"/>
    <col min="6" max="12" width="5.7109375" customWidth="1"/>
    <col min="13" max="13" width="6.7109375" customWidth="1"/>
    <col min="14" max="18" width="5.7109375" customWidth="1"/>
    <col min="19" max="19" width="7.42578125" customWidth="1"/>
    <col min="20" max="20" width="6.7109375" customWidth="1"/>
    <col min="21" max="21" width="7.7109375" customWidth="1"/>
  </cols>
  <sheetData>
    <row r="1" spans="2:21" ht="15.75" thickBot="1">
      <c r="F1" s="67">
        <v>2021</v>
      </c>
      <c r="G1" s="68"/>
      <c r="H1" s="67">
        <v>2022</v>
      </c>
      <c r="I1" s="68"/>
      <c r="J1" s="67">
        <v>2023</v>
      </c>
      <c r="K1" s="69"/>
      <c r="L1" s="68"/>
      <c r="M1" s="67">
        <v>2024</v>
      </c>
      <c r="N1" s="69"/>
      <c r="O1" s="68"/>
      <c r="P1" s="67">
        <v>2025</v>
      </c>
      <c r="Q1" s="69"/>
      <c r="R1" s="68"/>
      <c r="S1" s="64" t="s">
        <v>0</v>
      </c>
      <c r="T1" s="65"/>
      <c r="U1" s="66"/>
    </row>
    <row r="2" spans="2:21" ht="24.75" thickBot="1">
      <c r="E2" s="4" t="s">
        <v>1</v>
      </c>
      <c r="F2" s="5" t="s">
        <v>2</v>
      </c>
      <c r="G2" s="5" t="s">
        <v>3</v>
      </c>
      <c r="H2" s="5" t="s">
        <v>2</v>
      </c>
      <c r="I2" s="5" t="s">
        <v>3</v>
      </c>
      <c r="J2" s="5" t="s">
        <v>4</v>
      </c>
      <c r="K2" s="5" t="s">
        <v>5</v>
      </c>
      <c r="L2" s="5" t="s">
        <v>3</v>
      </c>
      <c r="M2" s="5" t="s">
        <v>4</v>
      </c>
      <c r="N2" s="5" t="s">
        <v>5</v>
      </c>
      <c r="O2" s="5" t="s">
        <v>3</v>
      </c>
      <c r="P2" s="5" t="s">
        <v>4</v>
      </c>
      <c r="Q2" s="5" t="s">
        <v>5</v>
      </c>
      <c r="R2" s="5" t="s">
        <v>3</v>
      </c>
      <c r="S2" s="6" t="s">
        <v>6</v>
      </c>
      <c r="T2" s="6" t="s">
        <v>7</v>
      </c>
      <c r="U2" s="6" t="s">
        <v>8</v>
      </c>
    </row>
    <row r="3" spans="2:21" ht="15.75" thickBot="1">
      <c r="B3" s="7" t="s">
        <v>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2:21" ht="15.75" thickBot="1">
      <c r="B4" s="74" t="s">
        <v>10</v>
      </c>
      <c r="C4" s="75"/>
      <c r="D4" s="78" t="s">
        <v>11</v>
      </c>
      <c r="E4" s="80" t="s">
        <v>1</v>
      </c>
      <c r="F4" s="67">
        <v>2021</v>
      </c>
      <c r="G4" s="68"/>
      <c r="H4" s="67">
        <v>2022</v>
      </c>
      <c r="I4" s="68"/>
      <c r="J4" s="67">
        <v>2023</v>
      </c>
      <c r="K4" s="69"/>
      <c r="L4" s="68"/>
      <c r="M4" s="67">
        <v>2024</v>
      </c>
      <c r="N4" s="69"/>
      <c r="O4" s="68"/>
      <c r="P4" s="67">
        <v>2025</v>
      </c>
      <c r="Q4" s="69"/>
      <c r="R4" s="68"/>
      <c r="S4" s="64" t="s">
        <v>0</v>
      </c>
      <c r="T4" s="65"/>
      <c r="U4" s="66"/>
    </row>
    <row r="5" spans="2:21" ht="24.6" customHeight="1" thickBot="1">
      <c r="B5" s="76"/>
      <c r="C5" s="77"/>
      <c r="D5" s="79"/>
      <c r="E5" s="81"/>
      <c r="F5" s="5" t="s">
        <v>2</v>
      </c>
      <c r="G5" s="5" t="s">
        <v>3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3</v>
      </c>
      <c r="M5" s="5" t="s">
        <v>4</v>
      </c>
      <c r="N5" s="5" t="s">
        <v>5</v>
      </c>
      <c r="O5" s="5" t="s">
        <v>3</v>
      </c>
      <c r="P5" s="5" t="s">
        <v>4</v>
      </c>
      <c r="Q5" s="5" t="s">
        <v>5</v>
      </c>
      <c r="R5" s="5" t="s">
        <v>3</v>
      </c>
      <c r="S5" s="6" t="s">
        <v>6</v>
      </c>
      <c r="T5" s="6" t="s">
        <v>7</v>
      </c>
      <c r="U5" s="6" t="s">
        <v>8</v>
      </c>
    </row>
    <row r="6" spans="2:21" ht="36" customHeight="1" thickBot="1">
      <c r="B6" s="82" t="s">
        <v>12</v>
      </c>
      <c r="C6" s="83"/>
      <c r="D6" s="9"/>
      <c r="E6" s="10">
        <f>E7+E10+E14</f>
        <v>3</v>
      </c>
      <c r="F6" s="10">
        <f>F7+F10+F14</f>
        <v>2</v>
      </c>
      <c r="G6" s="10">
        <f>0+G10+G14</f>
        <v>3</v>
      </c>
      <c r="H6" s="10">
        <f t="shared" ref="H6:U6" si="0">H7+H10+H14</f>
        <v>5</v>
      </c>
      <c r="I6" s="10">
        <f t="shared" si="0"/>
        <v>12</v>
      </c>
      <c r="J6" s="10">
        <f t="shared" si="0"/>
        <v>6</v>
      </c>
      <c r="K6" s="10">
        <f t="shared" si="0"/>
        <v>8</v>
      </c>
      <c r="L6" s="10">
        <f t="shared" si="0"/>
        <v>15</v>
      </c>
      <c r="M6" s="10">
        <f t="shared" si="0"/>
        <v>4</v>
      </c>
      <c r="N6" s="10">
        <f t="shared" si="0"/>
        <v>10</v>
      </c>
      <c r="O6" s="10">
        <f t="shared" si="0"/>
        <v>13</v>
      </c>
      <c r="P6" s="10">
        <f t="shared" si="0"/>
        <v>7</v>
      </c>
      <c r="Q6" s="10">
        <f t="shared" si="0"/>
        <v>5</v>
      </c>
      <c r="R6" s="10">
        <f t="shared" si="0"/>
        <v>9</v>
      </c>
      <c r="S6" s="10">
        <f t="shared" si="0"/>
        <v>24</v>
      </c>
      <c r="T6" s="10">
        <f t="shared" si="0"/>
        <v>30</v>
      </c>
      <c r="U6" s="10">
        <f t="shared" si="0"/>
        <v>51</v>
      </c>
    </row>
    <row r="7" spans="2:21" ht="36" customHeight="1" thickBot="1">
      <c r="B7" s="82" t="s">
        <v>13</v>
      </c>
      <c r="C7" s="83"/>
      <c r="D7" s="9"/>
      <c r="E7" s="11">
        <f t="shared" ref="E7:H8" si="1">E8</f>
        <v>3</v>
      </c>
      <c r="F7" s="11">
        <f t="shared" si="1"/>
        <v>0</v>
      </c>
      <c r="G7" s="11" t="str">
        <f t="shared" si="1"/>
        <v>na</v>
      </c>
      <c r="H7" s="11">
        <f t="shared" si="1"/>
        <v>0</v>
      </c>
      <c r="I7" s="11">
        <f>0</f>
        <v>0</v>
      </c>
      <c r="J7" s="11">
        <f t="shared" ref="J7:U8" si="2">J8</f>
        <v>1</v>
      </c>
      <c r="K7" s="11">
        <f t="shared" si="2"/>
        <v>1</v>
      </c>
      <c r="L7" s="11">
        <f t="shared" si="2"/>
        <v>1</v>
      </c>
      <c r="M7" s="11">
        <f t="shared" si="2"/>
        <v>0</v>
      </c>
      <c r="N7" s="11">
        <f t="shared" si="2"/>
        <v>0</v>
      </c>
      <c r="O7" s="11">
        <f t="shared" si="2"/>
        <v>0</v>
      </c>
      <c r="P7" s="11">
        <f t="shared" si="2"/>
        <v>1</v>
      </c>
      <c r="Q7" s="11">
        <f t="shared" si="2"/>
        <v>1</v>
      </c>
      <c r="R7" s="11">
        <f t="shared" si="2"/>
        <v>1</v>
      </c>
      <c r="S7" s="11">
        <f t="shared" si="2"/>
        <v>2</v>
      </c>
      <c r="T7" s="12">
        <f t="shared" si="2"/>
        <v>2</v>
      </c>
      <c r="U7" s="11">
        <f t="shared" si="2"/>
        <v>2</v>
      </c>
    </row>
    <row r="8" spans="2:21" ht="33.6" customHeight="1" thickBot="1">
      <c r="B8" s="70" t="s">
        <v>14</v>
      </c>
      <c r="C8" s="72" t="s">
        <v>15</v>
      </c>
      <c r="D8" s="13" t="s">
        <v>16</v>
      </c>
      <c r="E8" s="14">
        <f t="shared" si="1"/>
        <v>3</v>
      </c>
      <c r="F8" s="14">
        <f t="shared" si="1"/>
        <v>0</v>
      </c>
      <c r="G8" s="14" t="str">
        <f t="shared" si="1"/>
        <v>na</v>
      </c>
      <c r="H8" s="14">
        <f t="shared" si="1"/>
        <v>0</v>
      </c>
      <c r="I8" s="14" t="str">
        <f>I9</f>
        <v>na</v>
      </c>
      <c r="J8" s="14">
        <f t="shared" si="2"/>
        <v>1</v>
      </c>
      <c r="K8" s="14">
        <f t="shared" si="2"/>
        <v>1</v>
      </c>
      <c r="L8" s="14">
        <f t="shared" si="2"/>
        <v>1</v>
      </c>
      <c r="M8" s="14">
        <f t="shared" si="2"/>
        <v>0</v>
      </c>
      <c r="N8" s="14">
        <f t="shared" si="2"/>
        <v>0</v>
      </c>
      <c r="O8" s="14">
        <f t="shared" si="2"/>
        <v>0</v>
      </c>
      <c r="P8" s="14">
        <f t="shared" si="2"/>
        <v>1</v>
      </c>
      <c r="Q8" s="14">
        <f t="shared" si="2"/>
        <v>1</v>
      </c>
      <c r="R8" s="14">
        <f t="shared" si="2"/>
        <v>1</v>
      </c>
      <c r="S8" s="14">
        <f t="shared" si="2"/>
        <v>2</v>
      </c>
      <c r="T8" s="15">
        <f t="shared" si="2"/>
        <v>2</v>
      </c>
      <c r="U8" s="14">
        <f t="shared" si="2"/>
        <v>2</v>
      </c>
    </row>
    <row r="9" spans="2:21" ht="15.75" thickBot="1">
      <c r="B9" s="71"/>
      <c r="C9" s="73"/>
      <c r="D9" s="17" t="s">
        <v>17</v>
      </c>
      <c r="E9" s="15">
        <v>3</v>
      </c>
      <c r="F9" s="14">
        <v>0</v>
      </c>
      <c r="G9" s="14" t="s">
        <v>18</v>
      </c>
      <c r="H9" s="14">
        <v>0</v>
      </c>
      <c r="I9" s="14" t="s">
        <v>18</v>
      </c>
      <c r="J9" s="14">
        <v>1</v>
      </c>
      <c r="K9" s="14">
        <v>1</v>
      </c>
      <c r="L9" s="15">
        <v>1</v>
      </c>
      <c r="M9" s="14">
        <v>0</v>
      </c>
      <c r="N9" s="14">
        <v>0</v>
      </c>
      <c r="O9" s="14">
        <v>0</v>
      </c>
      <c r="P9" s="14">
        <v>1</v>
      </c>
      <c r="Q9" s="14">
        <v>1</v>
      </c>
      <c r="R9" s="14">
        <v>1</v>
      </c>
      <c r="S9" s="18">
        <f>SUM(F9,H9,J9,M9,P9)</f>
        <v>2</v>
      </c>
      <c r="T9" s="18">
        <f t="shared" ref="T9:T19" si="3">SUM(F9,H9,K9,N9,Q9)</f>
        <v>2</v>
      </c>
      <c r="U9" s="15">
        <f>SUM(F9,I9,L9,O9,R9)</f>
        <v>2</v>
      </c>
    </row>
    <row r="10" spans="2:21" ht="36" customHeight="1" thickBot="1">
      <c r="B10" s="82" t="s">
        <v>19</v>
      </c>
      <c r="C10" s="83"/>
      <c r="D10" s="9"/>
      <c r="E10" s="11">
        <f t="shared" ref="E10:S10" si="4">E11</f>
        <v>0</v>
      </c>
      <c r="F10" s="11">
        <f t="shared" si="4"/>
        <v>0</v>
      </c>
      <c r="G10" s="11">
        <f t="shared" si="4"/>
        <v>0</v>
      </c>
      <c r="H10" s="11">
        <f t="shared" si="4"/>
        <v>0</v>
      </c>
      <c r="I10" s="11">
        <f t="shared" si="4"/>
        <v>0</v>
      </c>
      <c r="J10" s="11">
        <f t="shared" si="4"/>
        <v>0</v>
      </c>
      <c r="K10" s="11">
        <f t="shared" si="4"/>
        <v>0</v>
      </c>
      <c r="L10" s="11">
        <f t="shared" si="4"/>
        <v>1</v>
      </c>
      <c r="M10" s="11">
        <f t="shared" si="4"/>
        <v>0</v>
      </c>
      <c r="N10" s="11">
        <f t="shared" si="4"/>
        <v>0</v>
      </c>
      <c r="O10" s="11">
        <f t="shared" si="4"/>
        <v>0</v>
      </c>
      <c r="P10" s="11">
        <f t="shared" si="4"/>
        <v>2</v>
      </c>
      <c r="Q10" s="11">
        <f t="shared" si="4"/>
        <v>2</v>
      </c>
      <c r="R10" s="11">
        <f t="shared" si="4"/>
        <v>2</v>
      </c>
      <c r="S10" s="11">
        <f t="shared" si="4"/>
        <v>2</v>
      </c>
      <c r="T10" s="19">
        <f t="shared" si="3"/>
        <v>2</v>
      </c>
      <c r="U10" s="11">
        <f>U11</f>
        <v>3</v>
      </c>
    </row>
    <row r="11" spans="2:21" ht="43.5" customHeight="1" thickBot="1">
      <c r="B11" s="70" t="s">
        <v>14</v>
      </c>
      <c r="C11" s="72" t="s">
        <v>20</v>
      </c>
      <c r="D11" s="13" t="s">
        <v>16</v>
      </c>
      <c r="E11" s="14">
        <f t="shared" ref="E11:S11" si="5">E12+E13</f>
        <v>0</v>
      </c>
      <c r="F11" s="14">
        <f t="shared" si="5"/>
        <v>0</v>
      </c>
      <c r="G11" s="14">
        <f t="shared" si="5"/>
        <v>0</v>
      </c>
      <c r="H11" s="14">
        <f t="shared" si="5"/>
        <v>0</v>
      </c>
      <c r="I11" s="14">
        <f t="shared" si="5"/>
        <v>0</v>
      </c>
      <c r="J11" s="14">
        <f t="shared" si="5"/>
        <v>0</v>
      </c>
      <c r="K11" s="14">
        <f t="shared" si="5"/>
        <v>0</v>
      </c>
      <c r="L11" s="14">
        <f t="shared" si="5"/>
        <v>1</v>
      </c>
      <c r="M11" s="14">
        <f t="shared" si="5"/>
        <v>0</v>
      </c>
      <c r="N11" s="14">
        <f t="shared" si="5"/>
        <v>0</v>
      </c>
      <c r="O11" s="14">
        <f t="shared" si="5"/>
        <v>0</v>
      </c>
      <c r="P11" s="14">
        <f t="shared" si="5"/>
        <v>2</v>
      </c>
      <c r="Q11" s="14">
        <f t="shared" si="5"/>
        <v>2</v>
      </c>
      <c r="R11" s="14">
        <f t="shared" si="5"/>
        <v>2</v>
      </c>
      <c r="S11" s="14">
        <f t="shared" si="5"/>
        <v>2</v>
      </c>
      <c r="T11" s="18">
        <f t="shared" si="3"/>
        <v>2</v>
      </c>
      <c r="U11" s="14">
        <f>U12+U13</f>
        <v>3</v>
      </c>
    </row>
    <row r="12" spans="2:21" ht="15.75" thickBot="1">
      <c r="B12" s="87"/>
      <c r="C12" s="89"/>
      <c r="D12" s="17" t="s">
        <v>17</v>
      </c>
      <c r="E12" s="15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20">
        <v>1</v>
      </c>
      <c r="M12" s="14">
        <v>0</v>
      </c>
      <c r="N12" s="14">
        <v>0</v>
      </c>
      <c r="O12" s="14">
        <v>0</v>
      </c>
      <c r="P12" s="14">
        <v>1</v>
      </c>
      <c r="Q12" s="14">
        <v>1</v>
      </c>
      <c r="R12" s="14">
        <v>1</v>
      </c>
      <c r="S12" s="18">
        <f>SUM(F12,H12,J12,M12,P12)</f>
        <v>1</v>
      </c>
      <c r="T12" s="18">
        <f t="shared" si="3"/>
        <v>1</v>
      </c>
      <c r="U12" s="15">
        <f>SUM(F12,I12,L12,O12,R12)</f>
        <v>2</v>
      </c>
    </row>
    <row r="13" spans="2:21" ht="44.1" customHeight="1" thickBot="1">
      <c r="B13" s="88"/>
      <c r="C13" s="90"/>
      <c r="D13" s="17" t="s">
        <v>21</v>
      </c>
      <c r="E13" s="15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4">
        <v>0</v>
      </c>
      <c r="O13" s="14">
        <v>0</v>
      </c>
      <c r="P13" s="14">
        <v>1</v>
      </c>
      <c r="Q13" s="14">
        <v>1</v>
      </c>
      <c r="R13" s="14">
        <v>1</v>
      </c>
      <c r="S13" s="18">
        <f>SUM(F13,H13,J13,M13,P13)</f>
        <v>1</v>
      </c>
      <c r="T13" s="18">
        <f t="shared" si="3"/>
        <v>1</v>
      </c>
      <c r="U13" s="15">
        <f>SUM(F13,I13,L13,O13,R13)</f>
        <v>1</v>
      </c>
    </row>
    <row r="14" spans="2:21" ht="36" customHeight="1" thickBot="1">
      <c r="B14" s="82" t="s">
        <v>22</v>
      </c>
      <c r="C14" s="83"/>
      <c r="D14" s="9"/>
      <c r="E14" s="11">
        <f t="shared" ref="E14:S14" si="6">E15+E18</f>
        <v>0</v>
      </c>
      <c r="F14" s="11">
        <f t="shared" si="6"/>
        <v>2</v>
      </c>
      <c r="G14" s="11">
        <f t="shared" si="6"/>
        <v>3</v>
      </c>
      <c r="H14" s="11">
        <f t="shared" si="6"/>
        <v>5</v>
      </c>
      <c r="I14" s="11">
        <f t="shared" si="6"/>
        <v>12</v>
      </c>
      <c r="J14" s="11">
        <f t="shared" si="6"/>
        <v>5</v>
      </c>
      <c r="K14" s="11">
        <f t="shared" si="6"/>
        <v>7</v>
      </c>
      <c r="L14" s="11">
        <f t="shared" si="6"/>
        <v>13</v>
      </c>
      <c r="M14" s="11">
        <f t="shared" si="6"/>
        <v>4</v>
      </c>
      <c r="N14" s="11">
        <f t="shared" si="6"/>
        <v>10</v>
      </c>
      <c r="O14" s="11">
        <f t="shared" si="6"/>
        <v>13</v>
      </c>
      <c r="P14" s="11">
        <f t="shared" si="6"/>
        <v>4</v>
      </c>
      <c r="Q14" s="11">
        <f t="shared" si="6"/>
        <v>2</v>
      </c>
      <c r="R14" s="11">
        <f t="shared" si="6"/>
        <v>6</v>
      </c>
      <c r="S14" s="11">
        <f t="shared" si="6"/>
        <v>20</v>
      </c>
      <c r="T14" s="19">
        <f t="shared" si="3"/>
        <v>26</v>
      </c>
      <c r="U14" s="11">
        <f>U15+U18</f>
        <v>46</v>
      </c>
    </row>
    <row r="15" spans="2:21" ht="30.95" customHeight="1" thickBot="1">
      <c r="B15" s="70" t="s">
        <v>9</v>
      </c>
      <c r="C15" s="72" t="s">
        <v>23</v>
      </c>
      <c r="D15" s="13" t="s">
        <v>16</v>
      </c>
      <c r="E15" s="14">
        <f t="shared" ref="E15:S15" si="7">E16+E17</f>
        <v>0</v>
      </c>
      <c r="F15" s="14">
        <f t="shared" si="7"/>
        <v>1</v>
      </c>
      <c r="G15" s="14">
        <f t="shared" si="7"/>
        <v>2</v>
      </c>
      <c r="H15" s="14">
        <f t="shared" si="7"/>
        <v>4</v>
      </c>
      <c r="I15" s="14">
        <f t="shared" si="7"/>
        <v>11</v>
      </c>
      <c r="J15" s="14">
        <f t="shared" si="7"/>
        <v>4</v>
      </c>
      <c r="K15" s="14">
        <f t="shared" si="7"/>
        <v>3</v>
      </c>
      <c r="L15" s="14">
        <f t="shared" si="7"/>
        <v>11</v>
      </c>
      <c r="M15" s="14">
        <f t="shared" si="7"/>
        <v>3</v>
      </c>
      <c r="N15" s="14">
        <f t="shared" si="7"/>
        <v>10</v>
      </c>
      <c r="O15" s="14">
        <f t="shared" si="7"/>
        <v>13</v>
      </c>
      <c r="P15" s="14">
        <f t="shared" si="7"/>
        <v>3</v>
      </c>
      <c r="Q15" s="14">
        <f t="shared" si="7"/>
        <v>2</v>
      </c>
      <c r="R15" s="14">
        <f t="shared" si="7"/>
        <v>4</v>
      </c>
      <c r="S15" s="14">
        <f t="shared" si="7"/>
        <v>15</v>
      </c>
      <c r="T15" s="18">
        <f t="shared" si="3"/>
        <v>20</v>
      </c>
      <c r="U15" s="14">
        <f>U16+U17</f>
        <v>40</v>
      </c>
    </row>
    <row r="16" spans="2:21" ht="15.75" thickBot="1">
      <c r="B16" s="87"/>
      <c r="C16" s="89"/>
      <c r="D16" s="17" t="s">
        <v>17</v>
      </c>
      <c r="E16" s="15">
        <v>0</v>
      </c>
      <c r="F16" s="15">
        <v>1</v>
      </c>
      <c r="G16" s="15">
        <v>2</v>
      </c>
      <c r="H16" s="15">
        <v>1</v>
      </c>
      <c r="I16" s="15">
        <v>11</v>
      </c>
      <c r="J16" s="15">
        <v>1</v>
      </c>
      <c r="K16" s="15">
        <v>0</v>
      </c>
      <c r="L16" s="15">
        <v>3</v>
      </c>
      <c r="M16" s="15">
        <v>1</v>
      </c>
      <c r="N16" s="15">
        <v>0</v>
      </c>
      <c r="O16" s="15">
        <v>3</v>
      </c>
      <c r="P16" s="15">
        <v>1</v>
      </c>
      <c r="Q16" s="15">
        <v>0</v>
      </c>
      <c r="R16" s="15">
        <v>2</v>
      </c>
      <c r="S16" s="18">
        <f>SUM(F16,H16,J16,M16,P16)</f>
        <v>5</v>
      </c>
      <c r="T16" s="18">
        <f t="shared" si="3"/>
        <v>2</v>
      </c>
      <c r="U16" s="15">
        <f>SUM(F16,I16,L16,O16,R16)</f>
        <v>20</v>
      </c>
    </row>
    <row r="17" spans="2:21" ht="33.950000000000003" customHeight="1" thickBot="1">
      <c r="B17" s="87"/>
      <c r="C17" s="90"/>
      <c r="D17" s="17" t="s">
        <v>24</v>
      </c>
      <c r="E17" s="15">
        <v>0</v>
      </c>
      <c r="F17" s="15">
        <v>0</v>
      </c>
      <c r="G17" s="15">
        <v>0</v>
      </c>
      <c r="H17" s="15">
        <v>3</v>
      </c>
      <c r="I17" s="15">
        <v>0</v>
      </c>
      <c r="J17" s="15">
        <v>3</v>
      </c>
      <c r="K17" s="15">
        <v>3</v>
      </c>
      <c r="L17" s="15">
        <v>8</v>
      </c>
      <c r="M17" s="15">
        <v>2</v>
      </c>
      <c r="N17" s="15">
        <v>10</v>
      </c>
      <c r="O17" s="15">
        <v>10</v>
      </c>
      <c r="P17" s="15">
        <v>2</v>
      </c>
      <c r="Q17" s="15">
        <v>2</v>
      </c>
      <c r="R17" s="15">
        <v>2</v>
      </c>
      <c r="S17" s="18">
        <f>SUM(F17,H17,J17,M17,P17)</f>
        <v>10</v>
      </c>
      <c r="T17" s="18">
        <f t="shared" si="3"/>
        <v>18</v>
      </c>
      <c r="U17" s="15">
        <f>SUM(F17,I17,L17,O17,R17)</f>
        <v>20</v>
      </c>
    </row>
    <row r="18" spans="2:21" ht="30.95" customHeight="1" thickBot="1">
      <c r="B18" s="87"/>
      <c r="C18" s="91" t="s">
        <v>25</v>
      </c>
      <c r="D18" s="21" t="s">
        <v>16</v>
      </c>
      <c r="E18" s="22">
        <f t="shared" ref="E18:S18" si="8">E19</f>
        <v>0</v>
      </c>
      <c r="F18" s="22">
        <f t="shared" si="8"/>
        <v>1</v>
      </c>
      <c r="G18" s="22">
        <f t="shared" si="8"/>
        <v>1</v>
      </c>
      <c r="H18" s="22">
        <f t="shared" si="8"/>
        <v>1</v>
      </c>
      <c r="I18" s="22">
        <f t="shared" si="8"/>
        <v>1</v>
      </c>
      <c r="J18" s="22">
        <f t="shared" si="8"/>
        <v>1</v>
      </c>
      <c r="K18" s="22">
        <f t="shared" si="8"/>
        <v>4</v>
      </c>
      <c r="L18" s="22">
        <f t="shared" si="8"/>
        <v>2</v>
      </c>
      <c r="M18" s="22">
        <f t="shared" si="8"/>
        <v>1</v>
      </c>
      <c r="N18" s="22">
        <f t="shared" si="8"/>
        <v>0</v>
      </c>
      <c r="O18" s="22">
        <f t="shared" si="8"/>
        <v>0</v>
      </c>
      <c r="P18" s="22">
        <f t="shared" si="8"/>
        <v>1</v>
      </c>
      <c r="Q18" s="22">
        <f t="shared" si="8"/>
        <v>0</v>
      </c>
      <c r="R18" s="22">
        <f t="shared" si="8"/>
        <v>2</v>
      </c>
      <c r="S18" s="22">
        <f t="shared" si="8"/>
        <v>5</v>
      </c>
      <c r="T18" s="18">
        <f t="shared" si="3"/>
        <v>6</v>
      </c>
      <c r="U18" s="22">
        <f>U19</f>
        <v>6</v>
      </c>
    </row>
    <row r="19" spans="2:21" ht="15.75" thickBot="1">
      <c r="B19" s="71"/>
      <c r="C19" s="90"/>
      <c r="D19" s="23" t="s">
        <v>17</v>
      </c>
      <c r="E19" s="15">
        <v>0</v>
      </c>
      <c r="F19" s="14">
        <v>1</v>
      </c>
      <c r="G19" s="14">
        <v>1</v>
      </c>
      <c r="H19" s="24">
        <v>1</v>
      </c>
      <c r="I19" s="24">
        <v>1</v>
      </c>
      <c r="J19" s="24">
        <v>1</v>
      </c>
      <c r="K19" s="15">
        <v>4</v>
      </c>
      <c r="L19" s="15">
        <v>2</v>
      </c>
      <c r="M19" s="15">
        <v>1</v>
      </c>
      <c r="N19" s="24">
        <v>0</v>
      </c>
      <c r="O19" s="24">
        <v>0</v>
      </c>
      <c r="P19" s="24">
        <v>1</v>
      </c>
      <c r="Q19" s="24">
        <v>0</v>
      </c>
      <c r="R19" s="24">
        <v>2</v>
      </c>
      <c r="S19" s="18">
        <f>SUM(F19,H19,J19,M19,P19)</f>
        <v>5</v>
      </c>
      <c r="T19" s="18">
        <f t="shared" si="3"/>
        <v>6</v>
      </c>
      <c r="U19" s="15">
        <f>SUM(F19,I19,L19,O19,R19)</f>
        <v>6</v>
      </c>
    </row>
    <row r="20" spans="2:21" ht="15.75">
      <c r="B20" s="25"/>
    </row>
    <row r="21" spans="2:21">
      <c r="B21" s="26"/>
    </row>
    <row r="22" spans="2:21" ht="16.5" thickBot="1">
      <c r="B22" s="25"/>
    </row>
    <row r="23" spans="2:21" ht="15.75" thickBot="1">
      <c r="B23" s="74" t="s">
        <v>10</v>
      </c>
      <c r="C23" s="75"/>
      <c r="D23" s="78" t="s">
        <v>11</v>
      </c>
      <c r="E23" s="80" t="s">
        <v>1</v>
      </c>
      <c r="F23" s="67">
        <v>2021</v>
      </c>
      <c r="G23" s="68"/>
      <c r="H23" s="67">
        <v>2022</v>
      </c>
      <c r="I23" s="68"/>
      <c r="J23" s="1">
        <v>2023</v>
      </c>
      <c r="K23" s="3"/>
      <c r="L23" s="2">
        <v>2023</v>
      </c>
      <c r="M23" s="1">
        <v>2024</v>
      </c>
      <c r="N23" s="3"/>
      <c r="O23" s="2">
        <v>2024</v>
      </c>
      <c r="P23" s="3"/>
      <c r="Q23" s="27">
        <v>2025</v>
      </c>
      <c r="R23" s="28">
        <v>2025</v>
      </c>
      <c r="S23" s="84" t="s">
        <v>0</v>
      </c>
      <c r="T23" s="85"/>
      <c r="U23" s="86"/>
    </row>
    <row r="24" spans="2:21" ht="36.75" customHeight="1" thickBot="1">
      <c r="B24" s="76"/>
      <c r="C24" s="77"/>
      <c r="D24" s="79"/>
      <c r="E24" s="81"/>
      <c r="F24" s="5" t="s">
        <v>2</v>
      </c>
      <c r="G24" s="5" t="s">
        <v>3</v>
      </c>
      <c r="H24" s="5" t="s">
        <v>2</v>
      </c>
      <c r="I24" s="5" t="s">
        <v>3</v>
      </c>
      <c r="J24" s="1" t="s">
        <v>4</v>
      </c>
      <c r="K24" s="3" t="s">
        <v>5</v>
      </c>
      <c r="L24" s="2" t="s">
        <v>3</v>
      </c>
      <c r="M24" s="1" t="s">
        <v>4</v>
      </c>
      <c r="N24" s="3" t="s">
        <v>5</v>
      </c>
      <c r="O24" s="2" t="s">
        <v>3</v>
      </c>
      <c r="P24" s="5" t="s">
        <v>4</v>
      </c>
      <c r="Q24" s="5" t="s">
        <v>5</v>
      </c>
      <c r="R24" s="5" t="s">
        <v>3</v>
      </c>
      <c r="S24" s="6" t="s">
        <v>6</v>
      </c>
      <c r="T24" s="6" t="s">
        <v>7</v>
      </c>
      <c r="U24" s="6" t="s">
        <v>8</v>
      </c>
    </row>
    <row r="25" spans="2:21" ht="74.45" customHeight="1" thickBot="1">
      <c r="B25" s="82" t="s">
        <v>26</v>
      </c>
      <c r="C25" s="83"/>
      <c r="D25" s="9"/>
      <c r="E25" s="10">
        <f t="shared" ref="E25:U25" si="9">E26</f>
        <v>3</v>
      </c>
      <c r="F25" s="10">
        <f t="shared" si="9"/>
        <v>15</v>
      </c>
      <c r="G25" s="10">
        <f t="shared" si="9"/>
        <v>11</v>
      </c>
      <c r="H25" s="10">
        <f t="shared" si="9"/>
        <v>18</v>
      </c>
      <c r="I25" s="10">
        <f t="shared" si="9"/>
        <v>33</v>
      </c>
      <c r="J25" s="10">
        <f t="shared" si="9"/>
        <v>25</v>
      </c>
      <c r="K25" s="10">
        <f t="shared" si="9"/>
        <v>24</v>
      </c>
      <c r="L25" s="10">
        <f t="shared" si="9"/>
        <v>48</v>
      </c>
      <c r="M25" s="10">
        <f t="shared" si="9"/>
        <v>25</v>
      </c>
      <c r="N25" s="10">
        <f t="shared" si="9"/>
        <v>28</v>
      </c>
      <c r="O25" s="10">
        <f t="shared" si="9"/>
        <v>74</v>
      </c>
      <c r="P25" s="10">
        <f t="shared" si="9"/>
        <v>27</v>
      </c>
      <c r="Q25" s="10">
        <f t="shared" si="9"/>
        <v>23</v>
      </c>
      <c r="R25" s="10">
        <f t="shared" si="9"/>
        <v>26</v>
      </c>
      <c r="S25" s="10">
        <f t="shared" si="9"/>
        <v>110</v>
      </c>
      <c r="T25" s="10">
        <f t="shared" si="9"/>
        <v>108</v>
      </c>
      <c r="U25" s="10">
        <f t="shared" si="9"/>
        <v>192</v>
      </c>
    </row>
    <row r="26" spans="2:21" ht="65.45" customHeight="1" thickBot="1">
      <c r="B26" s="82" t="s">
        <v>27</v>
      </c>
      <c r="C26" s="83"/>
      <c r="D26" s="9"/>
      <c r="E26" s="11">
        <f t="shared" ref="E26:U26" si="10">SUM(E39,E36,E33,E29,E27)</f>
        <v>3</v>
      </c>
      <c r="F26" s="11">
        <f t="shared" si="10"/>
        <v>15</v>
      </c>
      <c r="G26" s="11">
        <f t="shared" si="10"/>
        <v>11</v>
      </c>
      <c r="H26" s="11">
        <f t="shared" si="10"/>
        <v>18</v>
      </c>
      <c r="I26" s="11">
        <f t="shared" si="10"/>
        <v>33</v>
      </c>
      <c r="J26" s="11">
        <f t="shared" si="10"/>
        <v>25</v>
      </c>
      <c r="K26" s="11">
        <f t="shared" si="10"/>
        <v>24</v>
      </c>
      <c r="L26" s="11">
        <f t="shared" si="10"/>
        <v>48</v>
      </c>
      <c r="M26" s="11">
        <f t="shared" si="10"/>
        <v>25</v>
      </c>
      <c r="N26" s="11">
        <f t="shared" si="10"/>
        <v>28</v>
      </c>
      <c r="O26" s="11">
        <f t="shared" si="10"/>
        <v>74</v>
      </c>
      <c r="P26" s="11">
        <f t="shared" si="10"/>
        <v>27</v>
      </c>
      <c r="Q26" s="11">
        <f t="shared" si="10"/>
        <v>23</v>
      </c>
      <c r="R26" s="11">
        <f t="shared" si="10"/>
        <v>26</v>
      </c>
      <c r="S26" s="11">
        <f t="shared" si="10"/>
        <v>110</v>
      </c>
      <c r="T26" s="11">
        <f t="shared" si="10"/>
        <v>108</v>
      </c>
      <c r="U26" s="11">
        <f t="shared" si="10"/>
        <v>192</v>
      </c>
    </row>
    <row r="27" spans="2:21" ht="15" customHeight="1" thickBot="1">
      <c r="B27" s="92" t="s">
        <v>14</v>
      </c>
      <c r="C27" s="91" t="s">
        <v>28</v>
      </c>
      <c r="D27" s="29" t="s">
        <v>16</v>
      </c>
      <c r="E27" s="30">
        <f t="shared" ref="E27:U27" si="11">E28</f>
        <v>0</v>
      </c>
      <c r="F27" s="30">
        <f t="shared" si="11"/>
        <v>0</v>
      </c>
      <c r="G27" s="30">
        <f t="shared" si="11"/>
        <v>0</v>
      </c>
      <c r="H27" s="30">
        <f t="shared" si="11"/>
        <v>0</v>
      </c>
      <c r="I27" s="30">
        <f t="shared" si="11"/>
        <v>0</v>
      </c>
      <c r="J27" s="30">
        <f t="shared" si="11"/>
        <v>0</v>
      </c>
      <c r="K27" s="30">
        <f t="shared" si="11"/>
        <v>0</v>
      </c>
      <c r="L27" s="30">
        <f t="shared" si="11"/>
        <v>0</v>
      </c>
      <c r="M27" s="30">
        <f t="shared" si="11"/>
        <v>0</v>
      </c>
      <c r="N27" s="30">
        <f t="shared" si="11"/>
        <v>0</v>
      </c>
      <c r="O27" s="30">
        <f t="shared" si="11"/>
        <v>0</v>
      </c>
      <c r="P27" s="30">
        <f t="shared" si="11"/>
        <v>2</v>
      </c>
      <c r="Q27" s="30">
        <f t="shared" si="11"/>
        <v>0</v>
      </c>
      <c r="R27" s="30">
        <f t="shared" si="11"/>
        <v>3</v>
      </c>
      <c r="S27" s="30">
        <f t="shared" si="11"/>
        <v>2</v>
      </c>
      <c r="T27" s="30">
        <f t="shared" si="11"/>
        <v>0</v>
      </c>
      <c r="U27" s="30">
        <f t="shared" si="11"/>
        <v>3</v>
      </c>
    </row>
    <row r="28" spans="2:21" ht="15" customHeight="1" thickBot="1">
      <c r="B28" s="93"/>
      <c r="C28" s="90"/>
      <c r="D28" s="31" t="s">
        <v>29</v>
      </c>
      <c r="E28" s="32">
        <v>0</v>
      </c>
      <c r="F28" s="32">
        <v>0</v>
      </c>
      <c r="G28" s="32">
        <f>0+0</f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f>1+1</f>
        <v>2</v>
      </c>
      <c r="Q28" s="32">
        <v>0</v>
      </c>
      <c r="R28" s="32">
        <f>3+0</f>
        <v>3</v>
      </c>
      <c r="S28" s="32">
        <f>SUM(F28, H28,J28,M28,P28)</f>
        <v>2</v>
      </c>
      <c r="T28" s="35">
        <f>SUM(F28,H28,K28,N28,Q28)</f>
        <v>0</v>
      </c>
      <c r="U28" s="15">
        <f>SUM(G28,I28,L28,O28,R28)</f>
        <v>3</v>
      </c>
    </row>
    <row r="29" spans="2:21" ht="15" customHeight="1" thickBot="1">
      <c r="B29" s="92" t="s">
        <v>9</v>
      </c>
      <c r="C29" s="91" t="s">
        <v>30</v>
      </c>
      <c r="D29" s="36" t="s">
        <v>16</v>
      </c>
      <c r="E29" s="37">
        <f t="shared" ref="E29:U29" si="12">SUM(E30:E32)</f>
        <v>0</v>
      </c>
      <c r="F29" s="37">
        <f t="shared" si="12"/>
        <v>2</v>
      </c>
      <c r="G29" s="37">
        <f t="shared" si="12"/>
        <v>0</v>
      </c>
      <c r="H29" s="37">
        <f t="shared" si="12"/>
        <v>2</v>
      </c>
      <c r="I29" s="37">
        <f t="shared" si="12"/>
        <v>12</v>
      </c>
      <c r="J29" s="37">
        <f t="shared" si="12"/>
        <v>3</v>
      </c>
      <c r="K29" s="37">
        <f t="shared" si="12"/>
        <v>2</v>
      </c>
      <c r="L29" s="37">
        <f t="shared" si="12"/>
        <v>17</v>
      </c>
      <c r="M29" s="37">
        <f t="shared" si="12"/>
        <v>4</v>
      </c>
      <c r="N29" s="37">
        <f t="shared" si="12"/>
        <v>5</v>
      </c>
      <c r="O29" s="37">
        <f t="shared" si="12"/>
        <v>31</v>
      </c>
      <c r="P29" s="37">
        <f t="shared" si="12"/>
        <v>5</v>
      </c>
      <c r="Q29" s="37">
        <f t="shared" si="12"/>
        <v>6</v>
      </c>
      <c r="R29" s="37">
        <f t="shared" si="12"/>
        <v>4</v>
      </c>
      <c r="S29" s="37">
        <f t="shared" si="12"/>
        <v>16</v>
      </c>
      <c r="T29" s="37">
        <f t="shared" si="12"/>
        <v>17</v>
      </c>
      <c r="U29" s="37">
        <f t="shared" si="12"/>
        <v>64</v>
      </c>
    </row>
    <row r="30" spans="2:21" ht="21" customHeight="1" thickBot="1">
      <c r="B30" s="94"/>
      <c r="C30" s="89"/>
      <c r="D30" s="38" t="s">
        <v>29</v>
      </c>
      <c r="E30" s="34">
        <v>0</v>
      </c>
      <c r="F30" s="34">
        <v>0</v>
      </c>
      <c r="G30" s="34">
        <v>0</v>
      </c>
      <c r="H30" s="34">
        <v>0</v>
      </c>
      <c r="I30" s="39">
        <v>0</v>
      </c>
      <c r="J30" s="34">
        <f>0+1</f>
        <v>1</v>
      </c>
      <c r="K30" s="39">
        <f>0+1</f>
        <v>1</v>
      </c>
      <c r="L30" s="39">
        <v>15</v>
      </c>
      <c r="M30" s="34">
        <v>2</v>
      </c>
      <c r="N30" s="34">
        <f>1+2</f>
        <v>3</v>
      </c>
      <c r="O30" s="15">
        <f>1+21</f>
        <v>22</v>
      </c>
      <c r="P30" s="34">
        <v>2</v>
      </c>
      <c r="Q30" s="15">
        <f>1+2</f>
        <v>3</v>
      </c>
      <c r="R30" s="15">
        <f>1+0</f>
        <v>1</v>
      </c>
      <c r="S30" s="35">
        <f>SUM(F30, H30,J30,M30,P30)</f>
        <v>5</v>
      </c>
      <c r="T30" s="35">
        <f t="shared" ref="T30:U32" si="13">SUM(F30,H30,K30,N30,Q30)</f>
        <v>7</v>
      </c>
      <c r="U30" s="15">
        <f t="shared" si="13"/>
        <v>38</v>
      </c>
    </row>
    <row r="31" spans="2:21" ht="15" customHeight="1" thickBot="1">
      <c r="B31" s="94"/>
      <c r="C31" s="89"/>
      <c r="D31" s="38" t="s">
        <v>24</v>
      </c>
      <c r="E31" s="34">
        <v>0</v>
      </c>
      <c r="F31" s="39">
        <v>2</v>
      </c>
      <c r="G31" s="34">
        <v>0</v>
      </c>
      <c r="H31" s="34">
        <v>2</v>
      </c>
      <c r="I31" s="34">
        <v>1</v>
      </c>
      <c r="J31" s="34">
        <v>2</v>
      </c>
      <c r="K31" s="34">
        <v>1</v>
      </c>
      <c r="L31" s="34">
        <v>1</v>
      </c>
      <c r="M31" s="34">
        <v>2</v>
      </c>
      <c r="N31" s="15">
        <v>2</v>
      </c>
      <c r="O31" s="15">
        <v>2</v>
      </c>
      <c r="P31" s="16">
        <v>2</v>
      </c>
      <c r="Q31" s="15">
        <v>2</v>
      </c>
      <c r="R31" s="15">
        <v>1</v>
      </c>
      <c r="S31" s="35">
        <f>SUM(F31, H31,J31,M31,P31)</f>
        <v>10</v>
      </c>
      <c r="T31" s="35">
        <f t="shared" si="13"/>
        <v>9</v>
      </c>
      <c r="U31" s="15">
        <f t="shared" si="13"/>
        <v>5</v>
      </c>
    </row>
    <row r="32" spans="2:21" ht="15" customHeight="1" thickBot="1">
      <c r="B32" s="94"/>
      <c r="C32" s="90"/>
      <c r="D32" s="38" t="s">
        <v>17</v>
      </c>
      <c r="E32" s="34">
        <v>0</v>
      </c>
      <c r="F32" s="34">
        <v>0</v>
      </c>
      <c r="G32" s="34">
        <v>0</v>
      </c>
      <c r="H32" s="34">
        <v>0</v>
      </c>
      <c r="I32" s="34">
        <v>11</v>
      </c>
      <c r="J32" s="34">
        <v>0</v>
      </c>
      <c r="K32" s="34">
        <v>0</v>
      </c>
      <c r="L32" s="34">
        <v>1</v>
      </c>
      <c r="M32" s="34">
        <v>0</v>
      </c>
      <c r="N32" s="15">
        <v>0</v>
      </c>
      <c r="O32" s="15">
        <v>7</v>
      </c>
      <c r="P32" s="16">
        <v>1</v>
      </c>
      <c r="Q32" s="15">
        <v>1</v>
      </c>
      <c r="R32" s="15">
        <v>2</v>
      </c>
      <c r="S32" s="35">
        <f>SUM(F32, H32,J32,M32,P32)</f>
        <v>1</v>
      </c>
      <c r="T32" s="35">
        <f t="shared" si="13"/>
        <v>1</v>
      </c>
      <c r="U32" s="15">
        <f t="shared" si="13"/>
        <v>21</v>
      </c>
    </row>
    <row r="33" spans="2:21" ht="15" customHeight="1" thickBot="1">
      <c r="B33" s="94"/>
      <c r="C33" s="91" t="s">
        <v>31</v>
      </c>
      <c r="D33" s="36" t="s">
        <v>16</v>
      </c>
      <c r="E33" s="37">
        <f t="shared" ref="E33:U33" si="14">SUM(E34:E35)</f>
        <v>0</v>
      </c>
      <c r="F33" s="37">
        <f t="shared" si="14"/>
        <v>2</v>
      </c>
      <c r="G33" s="37">
        <f t="shared" si="14"/>
        <v>2</v>
      </c>
      <c r="H33" s="37">
        <f t="shared" si="14"/>
        <v>2</v>
      </c>
      <c r="I33" s="37">
        <f t="shared" si="14"/>
        <v>3</v>
      </c>
      <c r="J33" s="37">
        <f t="shared" si="14"/>
        <v>2</v>
      </c>
      <c r="K33" s="37">
        <f t="shared" si="14"/>
        <v>2</v>
      </c>
      <c r="L33" s="37">
        <f t="shared" si="14"/>
        <v>4</v>
      </c>
      <c r="M33" s="37">
        <f t="shared" si="14"/>
        <v>2</v>
      </c>
      <c r="N33" s="37">
        <f t="shared" si="14"/>
        <v>2</v>
      </c>
      <c r="O33" s="37">
        <f t="shared" si="14"/>
        <v>5</v>
      </c>
      <c r="P33" s="37">
        <f t="shared" si="14"/>
        <v>1</v>
      </c>
      <c r="Q33" s="37">
        <f t="shared" si="14"/>
        <v>1</v>
      </c>
      <c r="R33" s="37">
        <f t="shared" si="14"/>
        <v>5</v>
      </c>
      <c r="S33" s="37">
        <f t="shared" si="14"/>
        <v>9</v>
      </c>
      <c r="T33" s="37">
        <f t="shared" si="14"/>
        <v>9</v>
      </c>
      <c r="U33" s="37">
        <f t="shared" si="14"/>
        <v>19</v>
      </c>
    </row>
    <row r="34" spans="2:21" ht="15" customHeight="1" thickBot="1">
      <c r="B34" s="94"/>
      <c r="C34" s="89"/>
      <c r="D34" s="38" t="s">
        <v>17</v>
      </c>
      <c r="E34" s="34">
        <v>0</v>
      </c>
      <c r="F34" s="34">
        <v>1</v>
      </c>
      <c r="G34" s="34">
        <v>1</v>
      </c>
      <c r="H34" s="34">
        <v>1</v>
      </c>
      <c r="I34" s="34">
        <v>1</v>
      </c>
      <c r="J34" s="34">
        <v>1</v>
      </c>
      <c r="K34" s="34">
        <v>1</v>
      </c>
      <c r="L34" s="34">
        <v>1</v>
      </c>
      <c r="M34" s="34">
        <v>1</v>
      </c>
      <c r="N34" s="15">
        <v>1</v>
      </c>
      <c r="O34" s="15">
        <v>1</v>
      </c>
      <c r="P34" s="16">
        <v>1</v>
      </c>
      <c r="Q34" s="15">
        <v>1</v>
      </c>
      <c r="R34" s="15">
        <v>1</v>
      </c>
      <c r="S34" s="35">
        <f>SUM(F34, H34,J34,M34,P34)</f>
        <v>5</v>
      </c>
      <c r="T34" s="35">
        <f>SUM(F34,H34,K34,N34,Q34)</f>
        <v>5</v>
      </c>
      <c r="U34" s="15">
        <f>SUM(G34,I34,L34,O34,R34)</f>
        <v>5</v>
      </c>
    </row>
    <row r="35" spans="2:21" ht="15" customHeight="1" thickBot="1">
      <c r="B35" s="94"/>
      <c r="C35" s="73"/>
      <c r="D35" s="38" t="s">
        <v>32</v>
      </c>
      <c r="E35" s="34">
        <v>0</v>
      </c>
      <c r="F35" s="34">
        <v>1</v>
      </c>
      <c r="G35" s="34">
        <v>1</v>
      </c>
      <c r="H35" s="34">
        <v>1</v>
      </c>
      <c r="I35" s="34">
        <v>2</v>
      </c>
      <c r="J35" s="34">
        <v>1</v>
      </c>
      <c r="K35" s="34">
        <v>1</v>
      </c>
      <c r="L35" s="34">
        <v>3</v>
      </c>
      <c r="M35" s="34">
        <v>1</v>
      </c>
      <c r="N35" s="15">
        <v>1</v>
      </c>
      <c r="O35" s="15">
        <v>4</v>
      </c>
      <c r="P35" s="16">
        <v>0</v>
      </c>
      <c r="Q35" s="15">
        <v>0</v>
      </c>
      <c r="R35" s="15">
        <v>4</v>
      </c>
      <c r="S35" s="35">
        <f>SUM(F35, H35,J35,M35,P35)</f>
        <v>4</v>
      </c>
      <c r="T35" s="35">
        <f>SUM(F35,H35,K35,N35,Q35)</f>
        <v>4</v>
      </c>
      <c r="U35" s="15">
        <f>SUM(G35,I35,L35,O35,R35)</f>
        <v>14</v>
      </c>
    </row>
    <row r="36" spans="2:21" ht="15" customHeight="1" thickBot="1">
      <c r="B36" s="94"/>
      <c r="C36" s="72" t="s">
        <v>33</v>
      </c>
      <c r="D36" s="36" t="s">
        <v>16</v>
      </c>
      <c r="E36" s="37">
        <f t="shared" ref="E36:U36" si="15">SUM(E37:E38)</f>
        <v>3</v>
      </c>
      <c r="F36" s="37">
        <f t="shared" si="15"/>
        <v>9</v>
      </c>
      <c r="G36" s="37">
        <f t="shared" si="15"/>
        <v>9</v>
      </c>
      <c r="H36" s="37">
        <f t="shared" si="15"/>
        <v>9</v>
      </c>
      <c r="I36" s="37">
        <f t="shared" si="15"/>
        <v>14</v>
      </c>
      <c r="J36" s="37">
        <f t="shared" si="15"/>
        <v>9</v>
      </c>
      <c r="K36" s="37">
        <f t="shared" si="15"/>
        <v>9</v>
      </c>
      <c r="L36" s="37">
        <f t="shared" si="15"/>
        <v>11</v>
      </c>
      <c r="M36" s="37">
        <f t="shared" si="15"/>
        <v>9</v>
      </c>
      <c r="N36" s="37">
        <f t="shared" si="15"/>
        <v>5</v>
      </c>
      <c r="O36" s="37">
        <f t="shared" si="15"/>
        <v>8</v>
      </c>
      <c r="P36" s="37">
        <f t="shared" si="15"/>
        <v>9</v>
      </c>
      <c r="Q36" s="37">
        <f t="shared" si="15"/>
        <v>7</v>
      </c>
      <c r="R36" s="37">
        <f t="shared" si="15"/>
        <v>9</v>
      </c>
      <c r="S36" s="37">
        <f t="shared" si="15"/>
        <v>45</v>
      </c>
      <c r="T36" s="37">
        <f t="shared" si="15"/>
        <v>39</v>
      </c>
      <c r="U36" s="37">
        <f t="shared" si="15"/>
        <v>51</v>
      </c>
    </row>
    <row r="37" spans="2:21" ht="15" customHeight="1" thickBot="1">
      <c r="B37" s="94"/>
      <c r="C37" s="89"/>
      <c r="D37" s="40" t="s">
        <v>24</v>
      </c>
      <c r="E37" s="41">
        <v>0</v>
      </c>
      <c r="F37" s="42">
        <v>4</v>
      </c>
      <c r="G37" s="34">
        <v>0</v>
      </c>
      <c r="H37" s="41">
        <v>4</v>
      </c>
      <c r="I37" s="42">
        <v>6</v>
      </c>
      <c r="J37" s="41">
        <v>4</v>
      </c>
      <c r="K37" s="16">
        <v>4</v>
      </c>
      <c r="L37" s="16">
        <v>4</v>
      </c>
      <c r="M37" s="16">
        <v>4</v>
      </c>
      <c r="N37" s="15">
        <v>2</v>
      </c>
      <c r="O37" s="15">
        <v>2</v>
      </c>
      <c r="P37" s="16">
        <v>4</v>
      </c>
      <c r="Q37" s="15">
        <v>4</v>
      </c>
      <c r="R37" s="15">
        <v>4</v>
      </c>
      <c r="S37" s="35">
        <f>SUM(F37, H37,J37,M37,P37)</f>
        <v>20</v>
      </c>
      <c r="T37" s="35">
        <f>SUM(F37,H37,K37,N37,Q37)</f>
        <v>18</v>
      </c>
      <c r="U37" s="15">
        <f>SUM(G37,I37,L37,O37,R37)</f>
        <v>16</v>
      </c>
    </row>
    <row r="38" spans="2:21" ht="15" customHeight="1" thickBot="1">
      <c r="B38" s="94"/>
      <c r="C38" s="73"/>
      <c r="D38" s="43" t="s">
        <v>17</v>
      </c>
      <c r="E38" s="33">
        <v>3</v>
      </c>
      <c r="F38" s="33">
        <v>5</v>
      </c>
      <c r="G38" s="33">
        <v>9</v>
      </c>
      <c r="H38" s="33">
        <v>5</v>
      </c>
      <c r="I38" s="33">
        <v>8</v>
      </c>
      <c r="J38" s="33">
        <v>5</v>
      </c>
      <c r="K38" s="34">
        <v>5</v>
      </c>
      <c r="L38" s="34">
        <v>7</v>
      </c>
      <c r="M38" s="34">
        <v>5</v>
      </c>
      <c r="N38" s="15">
        <v>3</v>
      </c>
      <c r="O38" s="15">
        <v>6</v>
      </c>
      <c r="P38" s="16">
        <v>5</v>
      </c>
      <c r="Q38" s="15">
        <v>3</v>
      </c>
      <c r="R38" s="15">
        <v>5</v>
      </c>
      <c r="S38" s="35">
        <f>SUM(F38, H38,J38,M38,P38)</f>
        <v>25</v>
      </c>
      <c r="T38" s="35">
        <f>SUM(F38,H38,K38,N38,Q38)</f>
        <v>21</v>
      </c>
      <c r="U38" s="15">
        <f>SUM(G38,I38,L38,O38,R38)</f>
        <v>35</v>
      </c>
    </row>
    <row r="39" spans="2:21" ht="15" customHeight="1" thickBot="1">
      <c r="B39" s="94"/>
      <c r="C39" s="72" t="s">
        <v>34</v>
      </c>
      <c r="D39" s="36" t="s">
        <v>16</v>
      </c>
      <c r="E39" s="14">
        <f t="shared" ref="E39:U39" si="16">SUM(E40:E42)</f>
        <v>0</v>
      </c>
      <c r="F39" s="14">
        <f t="shared" si="16"/>
        <v>2</v>
      </c>
      <c r="G39" s="14">
        <f t="shared" si="16"/>
        <v>0</v>
      </c>
      <c r="H39" s="14">
        <f t="shared" si="16"/>
        <v>5</v>
      </c>
      <c r="I39" s="14">
        <f t="shared" si="16"/>
        <v>4</v>
      </c>
      <c r="J39" s="14">
        <f t="shared" si="16"/>
        <v>11</v>
      </c>
      <c r="K39" s="14">
        <f t="shared" si="16"/>
        <v>11</v>
      </c>
      <c r="L39" s="14">
        <f t="shared" si="16"/>
        <v>16</v>
      </c>
      <c r="M39" s="14">
        <f t="shared" si="16"/>
        <v>10</v>
      </c>
      <c r="N39" s="14">
        <f t="shared" si="16"/>
        <v>16</v>
      </c>
      <c r="O39" s="14">
        <f t="shared" si="16"/>
        <v>30</v>
      </c>
      <c r="P39" s="14">
        <f t="shared" si="16"/>
        <v>10</v>
      </c>
      <c r="Q39" s="14">
        <f t="shared" si="16"/>
        <v>9</v>
      </c>
      <c r="R39" s="14">
        <f t="shared" si="16"/>
        <v>5</v>
      </c>
      <c r="S39" s="14">
        <f t="shared" si="16"/>
        <v>38</v>
      </c>
      <c r="T39" s="14">
        <f t="shared" si="16"/>
        <v>43</v>
      </c>
      <c r="U39" s="14">
        <f t="shared" si="16"/>
        <v>55</v>
      </c>
    </row>
    <row r="40" spans="2:21" ht="15" customHeight="1" thickBot="1">
      <c r="B40" s="94"/>
      <c r="C40" s="89"/>
      <c r="D40" s="43" t="s">
        <v>17</v>
      </c>
      <c r="E40" s="33">
        <v>0</v>
      </c>
      <c r="F40" s="33">
        <v>0</v>
      </c>
      <c r="G40" s="33">
        <v>0</v>
      </c>
      <c r="H40" s="33">
        <v>2</v>
      </c>
      <c r="I40" s="33">
        <v>2</v>
      </c>
      <c r="J40" s="33">
        <v>2</v>
      </c>
      <c r="K40" s="34">
        <v>2</v>
      </c>
      <c r="L40" s="34">
        <v>4</v>
      </c>
      <c r="M40" s="34">
        <v>2</v>
      </c>
      <c r="N40" s="15">
        <v>2</v>
      </c>
      <c r="O40" s="15">
        <v>11</v>
      </c>
      <c r="P40" s="16">
        <v>2</v>
      </c>
      <c r="Q40" s="15">
        <v>0</v>
      </c>
      <c r="R40" s="15">
        <v>2</v>
      </c>
      <c r="S40" s="35">
        <f>SUM(F40, H40,J40,M40,P40)</f>
        <v>8</v>
      </c>
      <c r="T40" s="35">
        <f t="shared" ref="T40:U42" si="17">SUM(F40,H40,K40,N40,Q40)</f>
        <v>6</v>
      </c>
      <c r="U40" s="15">
        <f t="shared" si="17"/>
        <v>19</v>
      </c>
    </row>
    <row r="41" spans="2:21" ht="15" customHeight="1" thickBot="1">
      <c r="B41" s="94"/>
      <c r="C41" s="89"/>
      <c r="D41" s="43" t="s">
        <v>24</v>
      </c>
      <c r="E41" s="33">
        <v>0</v>
      </c>
      <c r="F41" s="44">
        <v>1</v>
      </c>
      <c r="G41" s="33">
        <v>0</v>
      </c>
      <c r="H41" s="33">
        <v>1</v>
      </c>
      <c r="I41" s="33">
        <v>0</v>
      </c>
      <c r="J41" s="33">
        <v>2</v>
      </c>
      <c r="K41" s="33" t="s">
        <v>18</v>
      </c>
      <c r="L41" s="33" t="s">
        <v>18</v>
      </c>
      <c r="M41" s="33">
        <v>1</v>
      </c>
      <c r="N41" s="33" t="s">
        <v>18</v>
      </c>
      <c r="O41" s="33" t="s">
        <v>18</v>
      </c>
      <c r="P41" s="33">
        <v>1</v>
      </c>
      <c r="Q41" s="33" t="s">
        <v>18</v>
      </c>
      <c r="R41" s="15" t="s">
        <v>18</v>
      </c>
      <c r="S41" s="35">
        <f>SUM(F41, H41,J41,M41,P41)</f>
        <v>6</v>
      </c>
      <c r="T41" s="35">
        <f t="shared" si="17"/>
        <v>2</v>
      </c>
      <c r="U41" s="15">
        <f t="shared" si="17"/>
        <v>0</v>
      </c>
    </row>
    <row r="42" spans="2:21" ht="15" customHeight="1" thickBot="1">
      <c r="B42" s="95"/>
      <c r="C42" s="73"/>
      <c r="D42" s="43" t="s">
        <v>29</v>
      </c>
      <c r="E42" s="33">
        <v>0</v>
      </c>
      <c r="F42" s="45">
        <v>1</v>
      </c>
      <c r="G42" s="33">
        <v>0</v>
      </c>
      <c r="H42" s="33">
        <f>1+1</f>
        <v>2</v>
      </c>
      <c r="I42" s="33">
        <f>1+1</f>
        <v>2</v>
      </c>
      <c r="J42" s="33">
        <f>3+4</f>
        <v>7</v>
      </c>
      <c r="K42" s="33">
        <f>3+6</f>
        <v>9</v>
      </c>
      <c r="L42" s="33">
        <f>3+9</f>
        <v>12</v>
      </c>
      <c r="M42" s="33">
        <f>3+4</f>
        <v>7</v>
      </c>
      <c r="N42" s="33">
        <f>2+12</f>
        <v>14</v>
      </c>
      <c r="O42" s="33">
        <f>2+17</f>
        <v>19</v>
      </c>
      <c r="P42" s="33">
        <f>3+4</f>
        <v>7</v>
      </c>
      <c r="Q42" s="33">
        <f>3+6</f>
        <v>9</v>
      </c>
      <c r="R42" s="15">
        <f>3+0</f>
        <v>3</v>
      </c>
      <c r="S42" s="35">
        <f>SUM(F42, H42,J42,M42,P42)</f>
        <v>24</v>
      </c>
      <c r="T42" s="35">
        <f t="shared" si="17"/>
        <v>35</v>
      </c>
      <c r="U42" s="15">
        <f t="shared" si="17"/>
        <v>36</v>
      </c>
    </row>
    <row r="43" spans="2:21" ht="15" customHeight="1" thickBot="1">
      <c r="B43" s="46"/>
      <c r="C43" s="47"/>
      <c r="D43" s="47"/>
      <c r="E43" s="47"/>
      <c r="F43" s="47"/>
      <c r="G43" s="47"/>
      <c r="H43" s="48"/>
      <c r="I43" s="48"/>
      <c r="J43" s="48"/>
      <c r="K43" s="48"/>
      <c r="L43" s="48"/>
      <c r="M43" s="48"/>
      <c r="N43" s="48"/>
      <c r="O43" s="48"/>
      <c r="P43" s="48"/>
      <c r="Q43" s="49"/>
      <c r="R43" s="49"/>
      <c r="S43" s="49"/>
      <c r="T43" s="49"/>
      <c r="U43" s="49"/>
    </row>
    <row r="44" spans="2:21" ht="15" customHeight="1" thickBot="1">
      <c r="B44" s="74" t="s">
        <v>10</v>
      </c>
      <c r="C44" s="75"/>
      <c r="D44" s="78" t="s">
        <v>11</v>
      </c>
      <c r="E44" s="80" t="s">
        <v>1</v>
      </c>
      <c r="F44" s="67">
        <v>2021</v>
      </c>
      <c r="G44" s="68"/>
      <c r="H44" s="67">
        <v>2022</v>
      </c>
      <c r="I44" s="68"/>
      <c r="J44" s="67">
        <v>2023</v>
      </c>
      <c r="K44" s="69"/>
      <c r="L44" s="68"/>
      <c r="M44" s="67">
        <v>2024</v>
      </c>
      <c r="N44" s="69"/>
      <c r="O44" s="68"/>
      <c r="P44" s="3"/>
      <c r="Q44" s="27">
        <v>2025</v>
      </c>
      <c r="R44" s="28">
        <v>2025</v>
      </c>
      <c r="S44" s="84" t="s">
        <v>0</v>
      </c>
      <c r="T44" s="85"/>
      <c r="U44" s="86"/>
    </row>
    <row r="45" spans="2:21" ht="24.95" customHeight="1" thickBot="1">
      <c r="B45" s="76"/>
      <c r="C45" s="77"/>
      <c r="D45" s="79"/>
      <c r="E45" s="81"/>
      <c r="F45" s="5" t="s">
        <v>2</v>
      </c>
      <c r="G45" s="5" t="s">
        <v>3</v>
      </c>
      <c r="H45" s="5" t="s">
        <v>2</v>
      </c>
      <c r="I45" s="5" t="s">
        <v>3</v>
      </c>
      <c r="J45" s="5" t="s">
        <v>4</v>
      </c>
      <c r="K45" s="5" t="s">
        <v>5</v>
      </c>
      <c r="L45" s="5" t="s">
        <v>3</v>
      </c>
      <c r="M45" s="5" t="s">
        <v>4</v>
      </c>
      <c r="N45" s="5" t="s">
        <v>5</v>
      </c>
      <c r="O45" s="5" t="s">
        <v>3</v>
      </c>
      <c r="P45" s="5" t="s">
        <v>4</v>
      </c>
      <c r="Q45" s="5" t="s">
        <v>5</v>
      </c>
      <c r="R45" s="5" t="s">
        <v>3</v>
      </c>
      <c r="S45" s="6" t="s">
        <v>6</v>
      </c>
      <c r="T45" s="6" t="s">
        <v>7</v>
      </c>
      <c r="U45" s="6" t="s">
        <v>8</v>
      </c>
    </row>
    <row r="46" spans="2:21" ht="26.1" customHeight="1" thickBot="1">
      <c r="B46" s="82" t="s">
        <v>35</v>
      </c>
      <c r="C46" s="83"/>
      <c r="D46" s="9"/>
      <c r="E46" s="50">
        <f t="shared" ref="E46:U46" si="18">SUM(E47,E51)</f>
        <v>4</v>
      </c>
      <c r="F46" s="50">
        <f t="shared" si="18"/>
        <v>6</v>
      </c>
      <c r="G46" s="50">
        <f t="shared" si="18"/>
        <v>7</v>
      </c>
      <c r="H46" s="50">
        <f t="shared" si="18"/>
        <v>4</v>
      </c>
      <c r="I46" s="50">
        <f t="shared" si="18"/>
        <v>38</v>
      </c>
      <c r="J46" s="50">
        <f t="shared" si="18"/>
        <v>4</v>
      </c>
      <c r="K46" s="50">
        <f t="shared" si="18"/>
        <v>4</v>
      </c>
      <c r="L46" s="50">
        <f t="shared" si="18"/>
        <v>25</v>
      </c>
      <c r="M46" s="50">
        <f t="shared" si="18"/>
        <v>6</v>
      </c>
      <c r="N46" s="50">
        <f t="shared" si="18"/>
        <v>7</v>
      </c>
      <c r="O46" s="50">
        <f t="shared" si="18"/>
        <v>49</v>
      </c>
      <c r="P46" s="50">
        <f t="shared" si="18"/>
        <v>4</v>
      </c>
      <c r="Q46" s="50">
        <f t="shared" si="18"/>
        <v>5</v>
      </c>
      <c r="R46" s="50">
        <f t="shared" si="18"/>
        <v>77</v>
      </c>
      <c r="S46" s="50">
        <f t="shared" si="18"/>
        <v>24</v>
      </c>
      <c r="T46" s="50">
        <f t="shared" si="18"/>
        <v>42</v>
      </c>
      <c r="U46" s="50">
        <f t="shared" si="18"/>
        <v>196</v>
      </c>
    </row>
    <row r="47" spans="2:21" ht="22.5" customHeight="1" thickBot="1">
      <c r="B47" s="82" t="s">
        <v>36</v>
      </c>
      <c r="C47" s="83"/>
      <c r="D47" s="9"/>
      <c r="E47" s="11">
        <f t="shared" ref="E47:U47" si="19">E48</f>
        <v>0</v>
      </c>
      <c r="F47" s="11">
        <f t="shared" si="19"/>
        <v>0</v>
      </c>
      <c r="G47" s="11">
        <f t="shared" si="19"/>
        <v>0</v>
      </c>
      <c r="H47" s="11">
        <f t="shared" si="19"/>
        <v>2</v>
      </c>
      <c r="I47" s="11">
        <f t="shared" si="19"/>
        <v>34</v>
      </c>
      <c r="J47" s="11">
        <f t="shared" si="19"/>
        <v>2</v>
      </c>
      <c r="K47" s="11">
        <f t="shared" si="19"/>
        <v>2</v>
      </c>
      <c r="L47" s="11">
        <f t="shared" si="19"/>
        <v>21</v>
      </c>
      <c r="M47" s="11">
        <f t="shared" si="19"/>
        <v>4</v>
      </c>
      <c r="N47" s="11">
        <f t="shared" si="19"/>
        <v>5</v>
      </c>
      <c r="O47" s="11">
        <f t="shared" si="19"/>
        <v>46</v>
      </c>
      <c r="P47" s="11">
        <f t="shared" si="19"/>
        <v>4</v>
      </c>
      <c r="Q47" s="11">
        <f t="shared" si="19"/>
        <v>5</v>
      </c>
      <c r="R47" s="11">
        <f t="shared" si="19"/>
        <v>72</v>
      </c>
      <c r="S47" s="11">
        <f t="shared" si="19"/>
        <v>12</v>
      </c>
      <c r="T47" s="11">
        <f t="shared" si="19"/>
        <v>19</v>
      </c>
      <c r="U47" s="11">
        <f t="shared" si="19"/>
        <v>173</v>
      </c>
    </row>
    <row r="48" spans="2:21" ht="15" customHeight="1" thickBot="1">
      <c r="B48" s="96" t="s">
        <v>9</v>
      </c>
      <c r="C48" s="72" t="s">
        <v>37</v>
      </c>
      <c r="D48" s="51" t="s">
        <v>16</v>
      </c>
      <c r="E48" s="52">
        <f t="shared" ref="E48:U48" si="20">SUM(E49:E50)</f>
        <v>0</v>
      </c>
      <c r="F48" s="52">
        <f t="shared" si="20"/>
        <v>0</v>
      </c>
      <c r="G48" s="52">
        <f t="shared" si="20"/>
        <v>0</v>
      </c>
      <c r="H48" s="52">
        <f t="shared" si="20"/>
        <v>2</v>
      </c>
      <c r="I48" s="52">
        <f t="shared" si="20"/>
        <v>34</v>
      </c>
      <c r="J48" s="52">
        <f t="shared" si="20"/>
        <v>2</v>
      </c>
      <c r="K48" s="52">
        <f t="shared" si="20"/>
        <v>2</v>
      </c>
      <c r="L48" s="52">
        <f t="shared" si="20"/>
        <v>21</v>
      </c>
      <c r="M48" s="52">
        <f t="shared" si="20"/>
        <v>4</v>
      </c>
      <c r="N48" s="52">
        <f t="shared" si="20"/>
        <v>5</v>
      </c>
      <c r="O48" s="52">
        <f t="shared" si="20"/>
        <v>46</v>
      </c>
      <c r="P48" s="52">
        <f t="shared" si="20"/>
        <v>4</v>
      </c>
      <c r="Q48" s="52">
        <f t="shared" si="20"/>
        <v>5</v>
      </c>
      <c r="R48" s="52">
        <f t="shared" si="20"/>
        <v>72</v>
      </c>
      <c r="S48" s="52">
        <f t="shared" si="20"/>
        <v>12</v>
      </c>
      <c r="T48" s="52">
        <f t="shared" si="20"/>
        <v>19</v>
      </c>
      <c r="U48" s="52">
        <f t="shared" si="20"/>
        <v>173</v>
      </c>
    </row>
    <row r="49" spans="2:29" ht="15" customHeight="1" thickBot="1">
      <c r="B49" s="94"/>
      <c r="C49" s="89"/>
      <c r="D49" s="43" t="s">
        <v>21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3</v>
      </c>
      <c r="N49" s="33">
        <v>3</v>
      </c>
      <c r="O49" s="33">
        <v>6</v>
      </c>
      <c r="P49" s="33">
        <v>3</v>
      </c>
      <c r="Q49" s="15">
        <v>3</v>
      </c>
      <c r="R49" s="34">
        <v>5</v>
      </c>
      <c r="S49" s="53">
        <f>SUM(F49,H49,J49,M49,P49)</f>
        <v>6</v>
      </c>
      <c r="T49" s="53">
        <f>SUM(G49,I49,L49,O49,R49)</f>
        <v>11</v>
      </c>
      <c r="U49" s="15">
        <f>SUM(G49,I49,L49,O49,R49)</f>
        <v>11</v>
      </c>
    </row>
    <row r="50" spans="2:29" ht="15" customHeight="1" thickBot="1">
      <c r="B50" s="94"/>
      <c r="C50" s="89"/>
      <c r="D50" s="31" t="s">
        <v>17</v>
      </c>
      <c r="E50" s="33">
        <v>0</v>
      </c>
      <c r="F50" s="33">
        <v>0</v>
      </c>
      <c r="G50" s="33">
        <v>0</v>
      </c>
      <c r="H50" s="33">
        <v>2</v>
      </c>
      <c r="I50" s="33">
        <v>34</v>
      </c>
      <c r="J50" s="33">
        <v>2</v>
      </c>
      <c r="K50" s="33">
        <v>2</v>
      </c>
      <c r="L50" s="33">
        <v>21</v>
      </c>
      <c r="M50" s="33">
        <v>1</v>
      </c>
      <c r="N50" s="33">
        <v>2</v>
      </c>
      <c r="O50" s="33">
        <v>40</v>
      </c>
      <c r="P50" s="33">
        <v>1</v>
      </c>
      <c r="Q50" s="15">
        <v>2</v>
      </c>
      <c r="R50" s="34">
        <v>67</v>
      </c>
      <c r="S50" s="53">
        <f>SUM(F50,H50,J50,M50,P50)</f>
        <v>6</v>
      </c>
      <c r="T50" s="53">
        <f>SUM(F50,H50,K50,N50,Q50)</f>
        <v>8</v>
      </c>
      <c r="U50" s="15">
        <f>SUM(G50,I50,L50,O50,R50)</f>
        <v>162</v>
      </c>
    </row>
    <row r="51" spans="2:29" ht="24.6" customHeight="1" thickBot="1">
      <c r="B51" s="97" t="s">
        <v>38</v>
      </c>
      <c r="C51" s="98"/>
      <c r="D51" s="99"/>
      <c r="E51" s="11">
        <f t="shared" ref="E51:T52" si="21">E52</f>
        <v>4</v>
      </c>
      <c r="F51" s="11">
        <f t="shared" si="21"/>
        <v>6</v>
      </c>
      <c r="G51" s="11">
        <f t="shared" si="21"/>
        <v>7</v>
      </c>
      <c r="H51" s="11">
        <f t="shared" si="21"/>
        <v>2</v>
      </c>
      <c r="I51" s="11">
        <f t="shared" si="21"/>
        <v>4</v>
      </c>
      <c r="J51" s="11">
        <f t="shared" si="21"/>
        <v>2</v>
      </c>
      <c r="K51" s="11">
        <f t="shared" si="21"/>
        <v>2</v>
      </c>
      <c r="L51" s="11">
        <f t="shared" si="21"/>
        <v>4</v>
      </c>
      <c r="M51" s="11">
        <f t="shared" si="21"/>
        <v>2</v>
      </c>
      <c r="N51" s="11">
        <f t="shared" si="21"/>
        <v>2</v>
      </c>
      <c r="O51" s="11">
        <f t="shared" si="21"/>
        <v>3</v>
      </c>
      <c r="P51" s="11">
        <f t="shared" si="21"/>
        <v>0</v>
      </c>
      <c r="Q51" s="11">
        <f t="shared" si="21"/>
        <v>0</v>
      </c>
      <c r="R51" s="11">
        <f t="shared" si="21"/>
        <v>5</v>
      </c>
      <c r="S51" s="11">
        <f t="shared" si="21"/>
        <v>12</v>
      </c>
      <c r="T51" s="11">
        <f t="shared" si="21"/>
        <v>23</v>
      </c>
      <c r="U51" s="11">
        <f t="shared" ref="U51:U52" si="22">U52</f>
        <v>23</v>
      </c>
    </row>
    <row r="52" spans="2:29" ht="15" customHeight="1" thickBot="1">
      <c r="B52" s="96" t="s">
        <v>9</v>
      </c>
      <c r="C52" s="72" t="s">
        <v>39</v>
      </c>
      <c r="D52" s="51" t="s">
        <v>16</v>
      </c>
      <c r="E52" s="33">
        <f t="shared" si="21"/>
        <v>4</v>
      </c>
      <c r="F52" s="33">
        <f t="shared" si="21"/>
        <v>6</v>
      </c>
      <c r="G52" s="33">
        <f t="shared" si="21"/>
        <v>7</v>
      </c>
      <c r="H52" s="33">
        <f t="shared" si="21"/>
        <v>2</v>
      </c>
      <c r="I52" s="33">
        <f t="shared" si="21"/>
        <v>4</v>
      </c>
      <c r="J52" s="33">
        <f t="shared" si="21"/>
        <v>2</v>
      </c>
      <c r="K52" s="33">
        <f t="shared" si="21"/>
        <v>2</v>
      </c>
      <c r="L52" s="33">
        <f t="shared" si="21"/>
        <v>4</v>
      </c>
      <c r="M52" s="33">
        <f t="shared" si="21"/>
        <v>2</v>
      </c>
      <c r="N52" s="33">
        <f t="shared" si="21"/>
        <v>2</v>
      </c>
      <c r="O52" s="33">
        <f t="shared" si="21"/>
        <v>3</v>
      </c>
      <c r="P52" s="33">
        <f t="shared" si="21"/>
        <v>0</v>
      </c>
      <c r="Q52" s="33">
        <f t="shared" si="21"/>
        <v>0</v>
      </c>
      <c r="R52" s="33">
        <f t="shared" si="21"/>
        <v>5</v>
      </c>
      <c r="S52" s="33">
        <f t="shared" si="21"/>
        <v>12</v>
      </c>
      <c r="T52" s="33">
        <f t="shared" si="21"/>
        <v>23</v>
      </c>
      <c r="U52" s="33">
        <f t="shared" si="22"/>
        <v>23</v>
      </c>
    </row>
    <row r="53" spans="2:29" ht="15.75" thickBot="1">
      <c r="B53" s="95"/>
      <c r="C53" s="90"/>
      <c r="D53" s="43" t="s">
        <v>32</v>
      </c>
      <c r="E53" s="33">
        <v>4</v>
      </c>
      <c r="F53" s="33">
        <v>6</v>
      </c>
      <c r="G53" s="33">
        <v>7</v>
      </c>
      <c r="H53" s="33">
        <v>2</v>
      </c>
      <c r="I53" s="33">
        <v>4</v>
      </c>
      <c r="J53" s="33">
        <v>2</v>
      </c>
      <c r="K53" s="33">
        <v>2</v>
      </c>
      <c r="L53" s="33">
        <v>4</v>
      </c>
      <c r="M53" s="33">
        <v>2</v>
      </c>
      <c r="N53" s="33">
        <v>2</v>
      </c>
      <c r="O53" s="33">
        <v>3</v>
      </c>
      <c r="P53" s="33">
        <v>0</v>
      </c>
      <c r="Q53" s="33">
        <v>0</v>
      </c>
      <c r="R53" s="34">
        <v>5</v>
      </c>
      <c r="S53" s="53">
        <f>SUM(F53,H53,J53,M53,P53)</f>
        <v>12</v>
      </c>
      <c r="T53" s="53">
        <f>SUM(G53,I53,L53,O53,R53)</f>
        <v>23</v>
      </c>
      <c r="U53" s="15">
        <f>SUM(G53,I53,L53,O53,R53)</f>
        <v>23</v>
      </c>
    </row>
    <row r="54" spans="2:29" ht="15.75" thickBot="1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</row>
    <row r="55" spans="2:29" ht="15" customHeight="1" thickBot="1">
      <c r="B55" s="74" t="s">
        <v>10</v>
      </c>
      <c r="C55" s="75"/>
      <c r="D55" s="78" t="s">
        <v>11</v>
      </c>
      <c r="E55" s="80" t="s">
        <v>1</v>
      </c>
      <c r="F55" s="67">
        <v>2021</v>
      </c>
      <c r="G55" s="68"/>
      <c r="H55" s="67">
        <v>2022</v>
      </c>
      <c r="I55" s="68"/>
      <c r="J55" s="67">
        <v>2023</v>
      </c>
      <c r="K55" s="69"/>
      <c r="L55" s="68"/>
      <c r="M55" s="67">
        <v>2024</v>
      </c>
      <c r="N55" s="69"/>
      <c r="O55" s="68"/>
      <c r="P55" s="3"/>
      <c r="Q55" s="27">
        <v>2025</v>
      </c>
      <c r="R55" s="55">
        <v>2025</v>
      </c>
      <c r="S55" s="100" t="s">
        <v>0</v>
      </c>
      <c r="T55" s="101"/>
      <c r="U55" s="102"/>
    </row>
    <row r="56" spans="2:29" ht="29.25" customHeight="1" thickBot="1">
      <c r="B56" s="76"/>
      <c r="C56" s="77"/>
      <c r="D56" s="79"/>
      <c r="E56" s="81"/>
      <c r="F56" s="5" t="s">
        <v>2</v>
      </c>
      <c r="G56" s="5" t="s">
        <v>3</v>
      </c>
      <c r="H56" s="5" t="s">
        <v>2</v>
      </c>
      <c r="I56" s="5" t="s">
        <v>3</v>
      </c>
      <c r="J56" s="5" t="s">
        <v>4</v>
      </c>
      <c r="K56" s="5" t="s">
        <v>5</v>
      </c>
      <c r="L56" s="5" t="s">
        <v>3</v>
      </c>
      <c r="M56" s="5" t="s">
        <v>4</v>
      </c>
      <c r="N56" s="5" t="s">
        <v>5</v>
      </c>
      <c r="O56" s="5" t="s">
        <v>3</v>
      </c>
      <c r="P56" s="5" t="s">
        <v>4</v>
      </c>
      <c r="Q56" s="56" t="s">
        <v>5</v>
      </c>
      <c r="R56" s="57" t="s">
        <v>3</v>
      </c>
      <c r="S56" s="58" t="s">
        <v>6</v>
      </c>
      <c r="T56" s="58" t="s">
        <v>7</v>
      </c>
      <c r="U56" s="58" t="s">
        <v>8</v>
      </c>
    </row>
    <row r="57" spans="2:29" ht="22.5" customHeight="1" thickBot="1">
      <c r="B57" s="82" t="s">
        <v>40</v>
      </c>
      <c r="C57" s="83"/>
      <c r="D57" s="9"/>
      <c r="E57" s="10">
        <f t="shared" ref="E57:U57" si="23">E58+E61</f>
        <v>134</v>
      </c>
      <c r="F57" s="10">
        <f t="shared" si="23"/>
        <v>472</v>
      </c>
      <c r="G57" s="10">
        <f t="shared" si="23"/>
        <v>1225</v>
      </c>
      <c r="H57" s="10">
        <f t="shared" si="23"/>
        <v>332</v>
      </c>
      <c r="I57" s="10">
        <f t="shared" si="23"/>
        <v>447</v>
      </c>
      <c r="J57" s="10">
        <f t="shared" si="23"/>
        <v>332</v>
      </c>
      <c r="K57" s="10">
        <f t="shared" si="23"/>
        <v>407</v>
      </c>
      <c r="L57" s="10">
        <f t="shared" si="23"/>
        <v>901</v>
      </c>
      <c r="M57" s="10">
        <f t="shared" si="23"/>
        <v>322</v>
      </c>
      <c r="N57" s="10">
        <f t="shared" si="23"/>
        <v>105</v>
      </c>
      <c r="O57" s="10">
        <f t="shared" si="23"/>
        <v>368</v>
      </c>
      <c r="P57" s="10">
        <f t="shared" si="23"/>
        <v>364</v>
      </c>
      <c r="Q57" s="10">
        <f t="shared" si="23"/>
        <v>257</v>
      </c>
      <c r="R57" s="10">
        <f t="shared" si="23"/>
        <v>224</v>
      </c>
      <c r="S57" s="10">
        <f t="shared" si="23"/>
        <v>1822</v>
      </c>
      <c r="T57" s="10">
        <f t="shared" si="23"/>
        <v>1573</v>
      </c>
      <c r="U57" s="10">
        <f t="shared" si="23"/>
        <v>3165</v>
      </c>
    </row>
    <row r="58" spans="2:29" ht="24.95" customHeight="1" thickBot="1">
      <c r="B58" s="82" t="s">
        <v>41</v>
      </c>
      <c r="C58" s="83"/>
      <c r="D58" s="9"/>
      <c r="E58" s="11">
        <f t="shared" ref="E58:T59" si="24">E59</f>
        <v>0</v>
      </c>
      <c r="F58" s="11">
        <f t="shared" si="24"/>
        <v>72</v>
      </c>
      <c r="G58" s="11">
        <f t="shared" si="24"/>
        <v>238</v>
      </c>
      <c r="H58" s="11">
        <f t="shared" si="24"/>
        <v>72</v>
      </c>
      <c r="I58" s="11">
        <f t="shared" si="24"/>
        <v>113</v>
      </c>
      <c r="J58" s="11">
        <f t="shared" si="24"/>
        <v>72</v>
      </c>
      <c r="K58" s="11">
        <f t="shared" si="24"/>
        <v>72</v>
      </c>
      <c r="L58" s="11">
        <f t="shared" si="24"/>
        <v>226</v>
      </c>
      <c r="M58" s="11">
        <f t="shared" si="24"/>
        <v>72</v>
      </c>
      <c r="N58" s="11">
        <f t="shared" si="24"/>
        <v>0</v>
      </c>
      <c r="O58" s="11">
        <f t="shared" si="24"/>
        <v>125</v>
      </c>
      <c r="P58" s="11">
        <f t="shared" si="24"/>
        <v>72</v>
      </c>
      <c r="Q58" s="11">
        <f t="shared" si="24"/>
        <v>0</v>
      </c>
      <c r="R58" s="11">
        <f t="shared" si="24"/>
        <v>0</v>
      </c>
      <c r="S58" s="11">
        <f t="shared" si="24"/>
        <v>360</v>
      </c>
      <c r="T58" s="11">
        <f t="shared" si="24"/>
        <v>216</v>
      </c>
      <c r="U58" s="11">
        <f t="shared" ref="U58:U59" si="25">U59</f>
        <v>702</v>
      </c>
    </row>
    <row r="59" spans="2:29" ht="15" customHeight="1" thickBot="1">
      <c r="B59" s="96" t="s">
        <v>9</v>
      </c>
      <c r="C59" s="72" t="s">
        <v>42</v>
      </c>
      <c r="D59" s="51" t="s">
        <v>16</v>
      </c>
      <c r="E59" s="33">
        <f t="shared" si="24"/>
        <v>0</v>
      </c>
      <c r="F59" s="33">
        <f t="shared" si="24"/>
        <v>72</v>
      </c>
      <c r="G59" s="33">
        <f t="shared" si="24"/>
        <v>238</v>
      </c>
      <c r="H59" s="33">
        <f t="shared" si="24"/>
        <v>72</v>
      </c>
      <c r="I59" s="33">
        <f t="shared" si="24"/>
        <v>113</v>
      </c>
      <c r="J59" s="33">
        <f t="shared" si="24"/>
        <v>72</v>
      </c>
      <c r="K59" s="33">
        <f t="shared" si="24"/>
        <v>72</v>
      </c>
      <c r="L59" s="33">
        <f t="shared" si="24"/>
        <v>226</v>
      </c>
      <c r="M59" s="33">
        <f t="shared" si="24"/>
        <v>72</v>
      </c>
      <c r="N59" s="33">
        <f t="shared" si="24"/>
        <v>0</v>
      </c>
      <c r="O59" s="33">
        <f t="shared" si="24"/>
        <v>125</v>
      </c>
      <c r="P59" s="33">
        <f t="shared" si="24"/>
        <v>72</v>
      </c>
      <c r="Q59" s="33">
        <f t="shared" si="24"/>
        <v>0</v>
      </c>
      <c r="R59" s="33">
        <f t="shared" si="24"/>
        <v>0</v>
      </c>
      <c r="S59" s="33">
        <f t="shared" si="24"/>
        <v>360</v>
      </c>
      <c r="T59" s="33">
        <f t="shared" si="24"/>
        <v>216</v>
      </c>
      <c r="U59" s="33">
        <f t="shared" si="25"/>
        <v>702</v>
      </c>
    </row>
    <row r="60" spans="2:29" ht="15" customHeight="1" thickBot="1">
      <c r="B60" s="95"/>
      <c r="C60" s="73"/>
      <c r="D60" s="43" t="s">
        <v>17</v>
      </c>
      <c r="E60" s="33">
        <v>0</v>
      </c>
      <c r="F60" s="33">
        <v>72</v>
      </c>
      <c r="G60" s="33">
        <v>238</v>
      </c>
      <c r="H60" s="33">
        <v>72</v>
      </c>
      <c r="I60" s="33">
        <v>113</v>
      </c>
      <c r="J60" s="33">
        <v>72</v>
      </c>
      <c r="K60" s="34">
        <v>72</v>
      </c>
      <c r="L60" s="34">
        <v>226</v>
      </c>
      <c r="M60" s="34">
        <v>72</v>
      </c>
      <c r="N60" s="34">
        <v>0</v>
      </c>
      <c r="O60" s="15">
        <v>125</v>
      </c>
      <c r="P60" s="34">
        <v>72</v>
      </c>
      <c r="Q60" s="39">
        <v>0</v>
      </c>
      <c r="R60" s="34">
        <v>0</v>
      </c>
      <c r="S60" s="53">
        <f>SUM(F60,H60,J60,M60,P60)</f>
        <v>360</v>
      </c>
      <c r="T60" s="53">
        <f>SUM(F60,H60,K60,N60,Q60)</f>
        <v>216</v>
      </c>
      <c r="U60" s="15">
        <f>SUM(G60,I60,L60,O60,R60)</f>
        <v>702</v>
      </c>
    </row>
    <row r="61" spans="2:29" ht="24" customHeight="1" thickBot="1">
      <c r="B61" s="82" t="s">
        <v>43</v>
      </c>
      <c r="C61" s="83"/>
      <c r="D61" s="9"/>
      <c r="E61" s="11">
        <f t="shared" ref="E61:U61" si="26">E62</f>
        <v>134</v>
      </c>
      <c r="F61" s="11">
        <f t="shared" si="26"/>
        <v>400</v>
      </c>
      <c r="G61" s="11">
        <f t="shared" si="26"/>
        <v>987</v>
      </c>
      <c r="H61" s="11">
        <f t="shared" si="26"/>
        <v>260</v>
      </c>
      <c r="I61" s="11">
        <f t="shared" si="26"/>
        <v>334</v>
      </c>
      <c r="J61" s="11">
        <f t="shared" si="26"/>
        <v>260</v>
      </c>
      <c r="K61" s="11">
        <f t="shared" si="26"/>
        <v>335</v>
      </c>
      <c r="L61" s="11">
        <f t="shared" si="26"/>
        <v>675</v>
      </c>
      <c r="M61" s="11">
        <f t="shared" si="26"/>
        <v>250</v>
      </c>
      <c r="N61" s="11">
        <f t="shared" si="26"/>
        <v>105</v>
      </c>
      <c r="O61" s="11">
        <f t="shared" si="26"/>
        <v>243</v>
      </c>
      <c r="P61" s="11">
        <f t="shared" si="26"/>
        <v>292</v>
      </c>
      <c r="Q61" s="11">
        <f t="shared" si="26"/>
        <v>257</v>
      </c>
      <c r="R61" s="11">
        <f t="shared" si="26"/>
        <v>224</v>
      </c>
      <c r="S61" s="11">
        <f t="shared" si="26"/>
        <v>1462</v>
      </c>
      <c r="T61" s="11">
        <f t="shared" si="26"/>
        <v>1357</v>
      </c>
      <c r="U61" s="11">
        <f t="shared" si="26"/>
        <v>2463</v>
      </c>
    </row>
    <row r="62" spans="2:29" ht="15" customHeight="1" thickBot="1">
      <c r="B62" s="96" t="s">
        <v>9</v>
      </c>
      <c r="C62" s="72" t="s">
        <v>44</v>
      </c>
      <c r="D62" s="51" t="s">
        <v>16</v>
      </c>
      <c r="E62" s="52">
        <f t="shared" ref="E62:U62" si="27">E63+E64+E65</f>
        <v>134</v>
      </c>
      <c r="F62" s="52">
        <f t="shared" si="27"/>
        <v>400</v>
      </c>
      <c r="G62" s="52">
        <f t="shared" si="27"/>
        <v>987</v>
      </c>
      <c r="H62" s="52">
        <f t="shared" si="27"/>
        <v>260</v>
      </c>
      <c r="I62" s="52">
        <f t="shared" si="27"/>
        <v>334</v>
      </c>
      <c r="J62" s="52">
        <f t="shared" si="27"/>
        <v>260</v>
      </c>
      <c r="K62" s="52">
        <f t="shared" si="27"/>
        <v>335</v>
      </c>
      <c r="L62" s="52">
        <f t="shared" si="27"/>
        <v>675</v>
      </c>
      <c r="M62" s="52">
        <f t="shared" si="27"/>
        <v>250</v>
      </c>
      <c r="N62" s="52">
        <f t="shared" si="27"/>
        <v>105</v>
      </c>
      <c r="O62" s="52">
        <f t="shared" si="27"/>
        <v>243</v>
      </c>
      <c r="P62" s="52">
        <f t="shared" si="27"/>
        <v>292</v>
      </c>
      <c r="Q62" s="52">
        <f t="shared" si="27"/>
        <v>257</v>
      </c>
      <c r="R62" s="52">
        <f t="shared" si="27"/>
        <v>224</v>
      </c>
      <c r="S62" s="52">
        <f t="shared" si="27"/>
        <v>1462</v>
      </c>
      <c r="T62" s="52">
        <f t="shared" si="27"/>
        <v>1357</v>
      </c>
      <c r="U62" s="52">
        <f t="shared" si="27"/>
        <v>2463</v>
      </c>
    </row>
    <row r="63" spans="2:29" ht="15" customHeight="1" thickBot="1">
      <c r="B63" s="94"/>
      <c r="C63" s="89"/>
      <c r="D63" s="43" t="s">
        <v>29</v>
      </c>
      <c r="E63" s="33">
        <v>0</v>
      </c>
      <c r="F63" s="33">
        <v>0</v>
      </c>
      <c r="G63" s="33">
        <v>0</v>
      </c>
      <c r="H63" s="33">
        <f>20+15</f>
        <v>35</v>
      </c>
      <c r="I63" s="33">
        <f>15+23</f>
        <v>38</v>
      </c>
      <c r="J63" s="33">
        <f>20+15</f>
        <v>35</v>
      </c>
      <c r="K63" s="33">
        <f>15+20</f>
        <v>35</v>
      </c>
      <c r="L63" s="33">
        <f>15+24</f>
        <v>39</v>
      </c>
      <c r="M63" s="33">
        <f>15+10</f>
        <v>25</v>
      </c>
      <c r="N63" s="33">
        <f>15+15</f>
        <v>30</v>
      </c>
      <c r="O63" s="33">
        <f>15+36</f>
        <v>51</v>
      </c>
      <c r="P63" s="33">
        <f>0+42</f>
        <v>42</v>
      </c>
      <c r="Q63" s="20">
        <f>15+42</f>
        <v>57</v>
      </c>
      <c r="R63" s="34">
        <f>15+0</f>
        <v>15</v>
      </c>
      <c r="S63" s="53">
        <f>SUM(F63,H63,J63,M63,P63)</f>
        <v>137</v>
      </c>
      <c r="T63" s="53">
        <f t="shared" ref="T63:U65" si="28">SUM(F63,H63,K63,N63,Q63)</f>
        <v>157</v>
      </c>
      <c r="U63" s="15">
        <f t="shared" si="28"/>
        <v>143</v>
      </c>
    </row>
    <row r="64" spans="2:29" ht="15" customHeight="1" thickBot="1">
      <c r="B64" s="94"/>
      <c r="C64" s="89"/>
      <c r="D64" s="43" t="s">
        <v>24</v>
      </c>
      <c r="E64" s="33">
        <v>0</v>
      </c>
      <c r="F64" s="33">
        <v>250</v>
      </c>
      <c r="G64" s="33">
        <v>94</v>
      </c>
      <c r="H64" s="33">
        <v>75</v>
      </c>
      <c r="I64" s="33">
        <v>37</v>
      </c>
      <c r="J64" s="33">
        <v>75</v>
      </c>
      <c r="K64" s="33">
        <v>150</v>
      </c>
      <c r="L64" s="33">
        <v>115</v>
      </c>
      <c r="M64" s="33">
        <v>75</v>
      </c>
      <c r="N64" s="33">
        <v>75</v>
      </c>
      <c r="O64" s="33">
        <v>67</v>
      </c>
      <c r="P64" s="33">
        <v>100</v>
      </c>
      <c r="Q64" s="20">
        <v>200</v>
      </c>
      <c r="R64" s="34">
        <v>209</v>
      </c>
      <c r="S64" s="53">
        <f>SUM(F64,H64,J64,M64,P64)</f>
        <v>575</v>
      </c>
      <c r="T64" s="53">
        <f t="shared" si="28"/>
        <v>750</v>
      </c>
      <c r="U64" s="15">
        <f t="shared" si="28"/>
        <v>522</v>
      </c>
    </row>
    <row r="65" spans="2:27" ht="15" customHeight="1" thickBot="1">
      <c r="B65" s="95"/>
      <c r="C65" s="73"/>
      <c r="D65" s="43" t="s">
        <v>17</v>
      </c>
      <c r="E65" s="33">
        <v>134</v>
      </c>
      <c r="F65" s="33">
        <v>150</v>
      </c>
      <c r="G65" s="33">
        <v>893</v>
      </c>
      <c r="H65" s="33">
        <v>150</v>
      </c>
      <c r="I65" s="33">
        <v>259</v>
      </c>
      <c r="J65" s="33">
        <v>150</v>
      </c>
      <c r="K65" s="34">
        <v>150</v>
      </c>
      <c r="L65" s="34">
        <v>521</v>
      </c>
      <c r="M65" s="34">
        <v>150</v>
      </c>
      <c r="N65" s="34">
        <v>0</v>
      </c>
      <c r="O65" s="15">
        <v>125</v>
      </c>
      <c r="P65" s="15">
        <v>150</v>
      </c>
      <c r="Q65" s="20">
        <v>0</v>
      </c>
      <c r="R65" s="34">
        <v>0</v>
      </c>
      <c r="S65" s="53">
        <f>SUM(F65,H65,J65,M65,P65)</f>
        <v>750</v>
      </c>
      <c r="T65" s="53">
        <f t="shared" si="28"/>
        <v>450</v>
      </c>
      <c r="U65" s="15">
        <f t="shared" si="28"/>
        <v>1798</v>
      </c>
    </row>
    <row r="66" spans="2:27" ht="15.75" thickBot="1"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</row>
    <row r="67" spans="2:27" ht="15" customHeight="1" thickBot="1">
      <c r="B67" s="74" t="s">
        <v>10</v>
      </c>
      <c r="C67" s="75"/>
      <c r="D67" s="78" t="s">
        <v>11</v>
      </c>
      <c r="E67" s="80" t="s">
        <v>1</v>
      </c>
      <c r="F67" s="67">
        <v>2021</v>
      </c>
      <c r="G67" s="68"/>
      <c r="H67" s="67">
        <v>2022</v>
      </c>
      <c r="I67" s="68"/>
      <c r="J67" s="67">
        <v>2023</v>
      </c>
      <c r="K67" s="69"/>
      <c r="L67" s="68"/>
      <c r="M67" s="67">
        <v>2024</v>
      </c>
      <c r="N67" s="69"/>
      <c r="O67" s="68"/>
      <c r="P67" s="3"/>
      <c r="Q67" s="27">
        <v>2025</v>
      </c>
      <c r="R67" s="28">
        <v>2025</v>
      </c>
      <c r="S67" s="84" t="s">
        <v>0</v>
      </c>
      <c r="T67" s="85"/>
      <c r="U67" s="86"/>
    </row>
    <row r="68" spans="2:27" ht="28.5" customHeight="1" thickBot="1">
      <c r="B68" s="76"/>
      <c r="C68" s="77"/>
      <c r="D68" s="79"/>
      <c r="E68" s="81"/>
      <c r="F68" s="5" t="s">
        <v>2</v>
      </c>
      <c r="G68" s="5" t="s">
        <v>3</v>
      </c>
      <c r="H68" s="5" t="s">
        <v>2</v>
      </c>
      <c r="I68" s="5" t="s">
        <v>3</v>
      </c>
      <c r="J68" s="5" t="s">
        <v>4</v>
      </c>
      <c r="K68" s="5" t="s">
        <v>5</v>
      </c>
      <c r="L68" s="5" t="s">
        <v>3</v>
      </c>
      <c r="M68" s="5" t="s">
        <v>4</v>
      </c>
      <c r="N68" s="5" t="s">
        <v>5</v>
      </c>
      <c r="O68" s="5" t="s">
        <v>3</v>
      </c>
      <c r="P68" s="5" t="s">
        <v>4</v>
      </c>
      <c r="Q68" s="5" t="s">
        <v>5</v>
      </c>
      <c r="R68" s="5" t="s">
        <v>3</v>
      </c>
      <c r="S68" s="6" t="s">
        <v>6</v>
      </c>
      <c r="T68" s="6" t="s">
        <v>7</v>
      </c>
      <c r="U68" s="6" t="s">
        <v>8</v>
      </c>
    </row>
    <row r="69" spans="2:27" ht="15" customHeight="1" thickBot="1">
      <c r="B69" s="103" t="s">
        <v>45</v>
      </c>
      <c r="C69" s="104"/>
      <c r="D69" s="104"/>
      <c r="E69" s="10">
        <f t="shared" ref="E69:U69" si="29">E70</f>
        <v>0</v>
      </c>
      <c r="F69" s="10">
        <f t="shared" si="29"/>
        <v>1</v>
      </c>
      <c r="G69" s="10">
        <f t="shared" si="29"/>
        <v>2</v>
      </c>
      <c r="H69" s="10">
        <f t="shared" si="29"/>
        <v>2</v>
      </c>
      <c r="I69" s="10">
        <f t="shared" si="29"/>
        <v>4</v>
      </c>
      <c r="J69" s="10">
        <f t="shared" si="29"/>
        <v>3</v>
      </c>
      <c r="K69" s="10">
        <f t="shared" si="29"/>
        <v>6</v>
      </c>
      <c r="L69" s="10">
        <f t="shared" si="29"/>
        <v>9</v>
      </c>
      <c r="M69" s="10">
        <f t="shared" si="29"/>
        <v>6</v>
      </c>
      <c r="N69" s="10">
        <f t="shared" si="29"/>
        <v>6</v>
      </c>
      <c r="O69" s="10">
        <f t="shared" si="29"/>
        <v>8</v>
      </c>
      <c r="P69" s="10">
        <f t="shared" si="29"/>
        <v>5</v>
      </c>
      <c r="Q69" s="10">
        <f t="shared" si="29"/>
        <v>4</v>
      </c>
      <c r="R69" s="10">
        <f t="shared" si="29"/>
        <v>9</v>
      </c>
      <c r="S69" s="10">
        <f t="shared" si="29"/>
        <v>17</v>
      </c>
      <c r="T69" s="10">
        <f t="shared" si="29"/>
        <v>19</v>
      </c>
      <c r="U69" s="10">
        <f t="shared" si="29"/>
        <v>32</v>
      </c>
    </row>
    <row r="70" spans="2:27" ht="25.5" customHeight="1" thickBot="1">
      <c r="B70" s="82" t="s">
        <v>46</v>
      </c>
      <c r="C70" s="83"/>
      <c r="D70" s="9"/>
      <c r="E70" s="11">
        <f t="shared" ref="E70:U70" si="30">E71+E74+E76</f>
        <v>0</v>
      </c>
      <c r="F70" s="11">
        <f t="shared" si="30"/>
        <v>1</v>
      </c>
      <c r="G70" s="11">
        <f t="shared" si="30"/>
        <v>2</v>
      </c>
      <c r="H70" s="11">
        <f t="shared" si="30"/>
        <v>2</v>
      </c>
      <c r="I70" s="11">
        <f t="shared" si="30"/>
        <v>4</v>
      </c>
      <c r="J70" s="11">
        <f t="shared" si="30"/>
        <v>3</v>
      </c>
      <c r="K70" s="11">
        <f t="shared" si="30"/>
        <v>6</v>
      </c>
      <c r="L70" s="11">
        <f t="shared" si="30"/>
        <v>9</v>
      </c>
      <c r="M70" s="11">
        <f t="shared" si="30"/>
        <v>6</v>
      </c>
      <c r="N70" s="11">
        <f t="shared" si="30"/>
        <v>6</v>
      </c>
      <c r="O70" s="11">
        <f t="shared" si="30"/>
        <v>8</v>
      </c>
      <c r="P70" s="11">
        <f t="shared" si="30"/>
        <v>5</v>
      </c>
      <c r="Q70" s="11">
        <f t="shared" si="30"/>
        <v>4</v>
      </c>
      <c r="R70" s="11">
        <f t="shared" si="30"/>
        <v>9</v>
      </c>
      <c r="S70" s="11">
        <f t="shared" si="30"/>
        <v>17</v>
      </c>
      <c r="T70" s="11">
        <f t="shared" si="30"/>
        <v>19</v>
      </c>
      <c r="U70" s="11">
        <f t="shared" si="30"/>
        <v>32</v>
      </c>
    </row>
    <row r="71" spans="2:27" ht="15" customHeight="1" thickBot="1">
      <c r="B71" s="96" t="s">
        <v>9</v>
      </c>
      <c r="C71" s="72" t="s">
        <v>47</v>
      </c>
      <c r="D71" s="51" t="s">
        <v>16</v>
      </c>
      <c r="E71" s="52">
        <f t="shared" ref="E71:U71" si="31">E72+E73</f>
        <v>0</v>
      </c>
      <c r="F71" s="52">
        <f t="shared" si="31"/>
        <v>1</v>
      </c>
      <c r="G71" s="52">
        <f t="shared" si="31"/>
        <v>2</v>
      </c>
      <c r="H71" s="52">
        <f t="shared" si="31"/>
        <v>2</v>
      </c>
      <c r="I71" s="52">
        <f t="shared" si="31"/>
        <v>4</v>
      </c>
      <c r="J71" s="52">
        <f t="shared" si="31"/>
        <v>2</v>
      </c>
      <c r="K71" s="52">
        <f t="shared" si="31"/>
        <v>5</v>
      </c>
      <c r="L71" s="52">
        <f t="shared" si="31"/>
        <v>6</v>
      </c>
      <c r="M71" s="52">
        <f t="shared" si="31"/>
        <v>3</v>
      </c>
      <c r="N71" s="52">
        <f t="shared" si="31"/>
        <v>3</v>
      </c>
      <c r="O71" s="52">
        <f t="shared" si="31"/>
        <v>4</v>
      </c>
      <c r="P71" s="52">
        <f t="shared" si="31"/>
        <v>2</v>
      </c>
      <c r="Q71" s="52">
        <f t="shared" si="31"/>
        <v>2</v>
      </c>
      <c r="R71" s="52">
        <f t="shared" si="31"/>
        <v>7</v>
      </c>
      <c r="S71" s="52">
        <f t="shared" si="31"/>
        <v>10</v>
      </c>
      <c r="T71" s="52">
        <f t="shared" si="31"/>
        <v>13</v>
      </c>
      <c r="U71" s="52">
        <f t="shared" si="31"/>
        <v>23</v>
      </c>
    </row>
    <row r="72" spans="2:27" ht="15.75" thickBot="1">
      <c r="B72" s="94"/>
      <c r="C72" s="89"/>
      <c r="D72" s="43" t="s">
        <v>32</v>
      </c>
      <c r="E72" s="33">
        <v>0</v>
      </c>
      <c r="F72" s="33">
        <v>1</v>
      </c>
      <c r="G72" s="33">
        <v>2</v>
      </c>
      <c r="H72" s="33">
        <v>2</v>
      </c>
      <c r="I72" s="33">
        <v>3</v>
      </c>
      <c r="J72" s="33">
        <v>2</v>
      </c>
      <c r="K72" s="34">
        <v>2</v>
      </c>
      <c r="L72" s="34">
        <v>2</v>
      </c>
      <c r="M72" s="34">
        <v>2</v>
      </c>
      <c r="N72" s="34">
        <v>2</v>
      </c>
      <c r="O72" s="15">
        <v>3</v>
      </c>
      <c r="P72" s="15">
        <v>1</v>
      </c>
      <c r="Q72" s="15">
        <v>1</v>
      </c>
      <c r="R72" s="15">
        <v>4</v>
      </c>
      <c r="S72" s="53">
        <f t="shared" ref="S72:S77" si="32">SUM(F72,H72,J72,M72,P72)</f>
        <v>8</v>
      </c>
      <c r="T72" s="53">
        <f t="shared" ref="T72:U77" si="33">SUM(F72,H72,K72,N72,Q72)</f>
        <v>8</v>
      </c>
      <c r="U72" s="15">
        <f t="shared" si="33"/>
        <v>14</v>
      </c>
    </row>
    <row r="73" spans="2:27" ht="15" customHeight="1" thickBot="1">
      <c r="B73" s="94"/>
      <c r="C73" s="73"/>
      <c r="D73" s="43" t="s">
        <v>21</v>
      </c>
      <c r="E73" s="33">
        <v>0</v>
      </c>
      <c r="F73" s="33">
        <v>0</v>
      </c>
      <c r="G73" s="33">
        <v>0</v>
      </c>
      <c r="H73" s="33">
        <v>0</v>
      </c>
      <c r="I73" s="33">
        <v>1</v>
      </c>
      <c r="J73" s="33">
        <v>0</v>
      </c>
      <c r="K73" s="34">
        <v>3</v>
      </c>
      <c r="L73" s="34">
        <v>4</v>
      </c>
      <c r="M73" s="34">
        <v>1</v>
      </c>
      <c r="N73" s="34">
        <v>1</v>
      </c>
      <c r="O73" s="15">
        <v>1</v>
      </c>
      <c r="P73" s="15">
        <v>1</v>
      </c>
      <c r="Q73" s="15">
        <v>1</v>
      </c>
      <c r="R73" s="15">
        <v>3</v>
      </c>
      <c r="S73" s="53">
        <f t="shared" si="32"/>
        <v>2</v>
      </c>
      <c r="T73" s="53">
        <f t="shared" si="33"/>
        <v>5</v>
      </c>
      <c r="U73" s="15">
        <f t="shared" si="33"/>
        <v>9</v>
      </c>
    </row>
    <row r="74" spans="2:27" ht="16.5" customHeight="1" thickBot="1">
      <c r="B74" s="94"/>
      <c r="C74" s="72" t="s">
        <v>48</v>
      </c>
      <c r="D74" s="51" t="s">
        <v>16</v>
      </c>
      <c r="E74" s="52">
        <f t="shared" ref="E74:R74" si="34">E75</f>
        <v>0</v>
      </c>
      <c r="F74" s="52">
        <f t="shared" si="34"/>
        <v>0</v>
      </c>
      <c r="G74" s="52">
        <f t="shared" si="34"/>
        <v>0</v>
      </c>
      <c r="H74" s="52">
        <f t="shared" si="34"/>
        <v>0</v>
      </c>
      <c r="I74" s="52">
        <f t="shared" si="34"/>
        <v>0</v>
      </c>
      <c r="J74" s="52">
        <f t="shared" si="34"/>
        <v>1</v>
      </c>
      <c r="K74" s="52">
        <f t="shared" si="34"/>
        <v>1</v>
      </c>
      <c r="L74" s="52">
        <f t="shared" si="34"/>
        <v>1</v>
      </c>
      <c r="M74" s="52">
        <f t="shared" si="34"/>
        <v>2</v>
      </c>
      <c r="N74" s="52">
        <f t="shared" si="34"/>
        <v>2</v>
      </c>
      <c r="O74" s="52">
        <f t="shared" si="34"/>
        <v>4</v>
      </c>
      <c r="P74" s="52">
        <f t="shared" si="34"/>
        <v>2</v>
      </c>
      <c r="Q74" s="52">
        <f t="shared" si="34"/>
        <v>2</v>
      </c>
      <c r="R74" s="52">
        <f t="shared" si="34"/>
        <v>2</v>
      </c>
      <c r="S74" s="53">
        <f t="shared" si="32"/>
        <v>5</v>
      </c>
      <c r="T74" s="53">
        <f t="shared" si="33"/>
        <v>5</v>
      </c>
      <c r="U74" s="15">
        <f t="shared" si="33"/>
        <v>7</v>
      </c>
    </row>
    <row r="75" spans="2:27" ht="15" customHeight="1" thickBot="1">
      <c r="B75" s="94"/>
      <c r="C75" s="73"/>
      <c r="D75" s="43" t="s">
        <v>21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1</v>
      </c>
      <c r="K75" s="34">
        <v>1</v>
      </c>
      <c r="L75" s="34">
        <v>1</v>
      </c>
      <c r="M75" s="34">
        <v>2</v>
      </c>
      <c r="N75" s="34">
        <v>2</v>
      </c>
      <c r="O75" s="15">
        <v>4</v>
      </c>
      <c r="P75" s="15">
        <v>2</v>
      </c>
      <c r="Q75" s="15">
        <v>2</v>
      </c>
      <c r="R75" s="15">
        <v>2</v>
      </c>
      <c r="S75" s="53">
        <f t="shared" si="32"/>
        <v>5</v>
      </c>
      <c r="T75" s="53">
        <f t="shared" si="33"/>
        <v>5</v>
      </c>
      <c r="U75" s="15">
        <f t="shared" si="33"/>
        <v>7</v>
      </c>
    </row>
    <row r="76" spans="2:27" ht="16.5" customHeight="1" thickBot="1">
      <c r="B76" s="94"/>
      <c r="C76" s="72" t="s">
        <v>49</v>
      </c>
      <c r="D76" s="51" t="s">
        <v>16</v>
      </c>
      <c r="E76" s="52">
        <f t="shared" ref="E76:R76" si="35">E77</f>
        <v>0</v>
      </c>
      <c r="F76" s="52">
        <f t="shared" si="35"/>
        <v>0</v>
      </c>
      <c r="G76" s="52">
        <f t="shared" si="35"/>
        <v>0</v>
      </c>
      <c r="H76" s="52">
        <f t="shared" si="35"/>
        <v>0</v>
      </c>
      <c r="I76" s="52">
        <f t="shared" si="35"/>
        <v>0</v>
      </c>
      <c r="J76" s="52">
        <f t="shared" si="35"/>
        <v>0</v>
      </c>
      <c r="K76" s="52">
        <f t="shared" si="35"/>
        <v>0</v>
      </c>
      <c r="L76" s="52">
        <f t="shared" si="35"/>
        <v>2</v>
      </c>
      <c r="M76" s="52">
        <f t="shared" si="35"/>
        <v>1</v>
      </c>
      <c r="N76" s="52">
        <f t="shared" si="35"/>
        <v>1</v>
      </c>
      <c r="O76" s="52">
        <f t="shared" si="35"/>
        <v>0</v>
      </c>
      <c r="P76" s="52">
        <f t="shared" si="35"/>
        <v>1</v>
      </c>
      <c r="Q76" s="52">
        <f t="shared" si="35"/>
        <v>0</v>
      </c>
      <c r="R76" s="52">
        <f t="shared" si="35"/>
        <v>0</v>
      </c>
      <c r="S76" s="53">
        <f t="shared" si="32"/>
        <v>2</v>
      </c>
      <c r="T76" s="53">
        <f t="shared" si="33"/>
        <v>1</v>
      </c>
      <c r="U76" s="15">
        <f t="shared" si="33"/>
        <v>2</v>
      </c>
    </row>
    <row r="77" spans="2:27" ht="15" customHeight="1" thickBot="1">
      <c r="B77" s="95"/>
      <c r="C77" s="73"/>
      <c r="D77" s="43" t="s">
        <v>17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4">
        <v>0</v>
      </c>
      <c r="L77" s="34">
        <v>2</v>
      </c>
      <c r="M77" s="34">
        <v>1</v>
      </c>
      <c r="N77" s="34">
        <v>1</v>
      </c>
      <c r="O77" s="15">
        <v>0</v>
      </c>
      <c r="P77" s="15">
        <v>1</v>
      </c>
      <c r="Q77" s="15">
        <v>0</v>
      </c>
      <c r="R77" s="15">
        <v>0</v>
      </c>
      <c r="S77" s="53">
        <f t="shared" si="32"/>
        <v>2</v>
      </c>
      <c r="T77" s="53">
        <f t="shared" si="33"/>
        <v>1</v>
      </c>
      <c r="U77" s="15">
        <f t="shared" si="33"/>
        <v>2</v>
      </c>
    </row>
    <row r="78" spans="2:27" ht="15.75" thickBot="1"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</row>
    <row r="79" spans="2:27" ht="15" customHeight="1" thickBot="1">
      <c r="B79" s="74" t="s">
        <v>10</v>
      </c>
      <c r="C79" s="75"/>
      <c r="D79" s="78" t="s">
        <v>11</v>
      </c>
      <c r="E79" s="80" t="s">
        <v>1</v>
      </c>
      <c r="F79" s="67">
        <v>2021</v>
      </c>
      <c r="G79" s="68"/>
      <c r="H79" s="67">
        <v>2022</v>
      </c>
      <c r="I79" s="68"/>
      <c r="J79" s="67">
        <v>2023</v>
      </c>
      <c r="K79" s="69"/>
      <c r="L79" s="68"/>
      <c r="M79" s="67">
        <v>2024</v>
      </c>
      <c r="N79" s="69"/>
      <c r="O79" s="68"/>
      <c r="P79" s="3"/>
      <c r="Q79" s="27">
        <v>2025</v>
      </c>
      <c r="R79" s="28">
        <v>2025</v>
      </c>
      <c r="S79" s="84" t="s">
        <v>0</v>
      </c>
      <c r="T79" s="85"/>
      <c r="U79" s="86"/>
    </row>
    <row r="80" spans="2:27" ht="39.950000000000003" customHeight="1" thickBot="1">
      <c r="B80" s="76"/>
      <c r="C80" s="77"/>
      <c r="D80" s="79"/>
      <c r="E80" s="81"/>
      <c r="F80" s="5" t="s">
        <v>2</v>
      </c>
      <c r="G80" s="5" t="s">
        <v>3</v>
      </c>
      <c r="H80" s="5" t="s">
        <v>2</v>
      </c>
      <c r="I80" s="5" t="s">
        <v>3</v>
      </c>
      <c r="J80" s="5" t="s">
        <v>4</v>
      </c>
      <c r="K80" s="5" t="s">
        <v>5</v>
      </c>
      <c r="L80" s="5" t="s">
        <v>3</v>
      </c>
      <c r="M80" s="5" t="s">
        <v>4</v>
      </c>
      <c r="N80" s="5" t="s">
        <v>5</v>
      </c>
      <c r="O80" s="5" t="s">
        <v>3</v>
      </c>
      <c r="P80" s="5" t="s">
        <v>4</v>
      </c>
      <c r="Q80" s="5" t="s">
        <v>5</v>
      </c>
      <c r="R80" s="5" t="s">
        <v>3</v>
      </c>
      <c r="S80" s="6" t="s">
        <v>6</v>
      </c>
      <c r="T80" s="6" t="s">
        <v>7</v>
      </c>
      <c r="U80" s="6" t="s">
        <v>8</v>
      </c>
    </row>
    <row r="81" spans="2:27" ht="15" customHeight="1" thickBot="1">
      <c r="B81" s="82" t="s">
        <v>50</v>
      </c>
      <c r="C81" s="83"/>
      <c r="D81" s="9"/>
      <c r="E81" s="10">
        <f t="shared" ref="E81:R81" si="36">E82+E87</f>
        <v>4</v>
      </c>
      <c r="F81" s="10">
        <f t="shared" si="36"/>
        <v>8</v>
      </c>
      <c r="G81" s="10">
        <f t="shared" si="36"/>
        <v>41</v>
      </c>
      <c r="H81" s="10">
        <f t="shared" si="36"/>
        <v>14</v>
      </c>
      <c r="I81" s="10">
        <f t="shared" si="36"/>
        <v>88</v>
      </c>
      <c r="J81" s="10">
        <f t="shared" si="36"/>
        <v>15</v>
      </c>
      <c r="K81" s="10">
        <f t="shared" si="36"/>
        <v>23</v>
      </c>
      <c r="L81" s="10">
        <f t="shared" si="36"/>
        <v>64</v>
      </c>
      <c r="M81" s="10">
        <f t="shared" si="36"/>
        <v>15</v>
      </c>
      <c r="N81" s="10">
        <f t="shared" si="36"/>
        <v>23</v>
      </c>
      <c r="O81" s="10">
        <f t="shared" si="36"/>
        <v>115</v>
      </c>
      <c r="P81" s="10">
        <f t="shared" si="36"/>
        <v>14</v>
      </c>
      <c r="Q81" s="10">
        <f t="shared" si="36"/>
        <v>10</v>
      </c>
      <c r="R81" s="10">
        <f t="shared" si="36"/>
        <v>99</v>
      </c>
      <c r="S81" s="10">
        <f t="shared" ref="S81:S89" si="37">SUM(F81,H81,J81,M81,P81)</f>
        <v>66</v>
      </c>
      <c r="T81" s="10">
        <f t="shared" ref="T81:U89" si="38">SUM(F81,H81,K81,N81,Q81)</f>
        <v>78</v>
      </c>
      <c r="U81" s="10">
        <f t="shared" si="38"/>
        <v>407</v>
      </c>
    </row>
    <row r="82" spans="2:27" ht="15" customHeight="1" thickBot="1">
      <c r="B82" s="82" t="s">
        <v>51</v>
      </c>
      <c r="C82" s="83"/>
      <c r="D82" s="9"/>
      <c r="E82" s="11">
        <f t="shared" ref="E82:R82" si="39">E83</f>
        <v>0</v>
      </c>
      <c r="F82" s="11">
        <f t="shared" si="39"/>
        <v>0</v>
      </c>
      <c r="G82" s="11">
        <f t="shared" si="39"/>
        <v>0</v>
      </c>
      <c r="H82" s="11">
        <f t="shared" si="39"/>
        <v>12</v>
      </c>
      <c r="I82" s="11">
        <f t="shared" si="39"/>
        <v>75</v>
      </c>
      <c r="J82" s="11">
        <f t="shared" si="39"/>
        <v>13</v>
      </c>
      <c r="K82" s="11">
        <f t="shared" si="39"/>
        <v>21</v>
      </c>
      <c r="L82" s="11">
        <f t="shared" si="39"/>
        <v>59</v>
      </c>
      <c r="M82" s="11">
        <f t="shared" si="39"/>
        <v>13</v>
      </c>
      <c r="N82" s="11">
        <f t="shared" si="39"/>
        <v>17</v>
      </c>
      <c r="O82" s="11">
        <f t="shared" si="39"/>
        <v>99</v>
      </c>
      <c r="P82" s="11">
        <f t="shared" si="39"/>
        <v>12</v>
      </c>
      <c r="Q82" s="11">
        <f t="shared" si="39"/>
        <v>8</v>
      </c>
      <c r="R82" s="11">
        <f t="shared" si="39"/>
        <v>84</v>
      </c>
      <c r="S82" s="59">
        <f t="shared" si="37"/>
        <v>50</v>
      </c>
      <c r="T82" s="59">
        <f t="shared" si="38"/>
        <v>58</v>
      </c>
      <c r="U82" s="59">
        <f t="shared" si="38"/>
        <v>317</v>
      </c>
    </row>
    <row r="83" spans="2:27" ht="15" customHeight="1" thickBot="1">
      <c r="B83" s="96" t="s">
        <v>9</v>
      </c>
      <c r="C83" s="72" t="s">
        <v>52</v>
      </c>
      <c r="D83" s="51" t="s">
        <v>16</v>
      </c>
      <c r="E83" s="52">
        <f t="shared" ref="E83:R83" si="40">SUM(E84:E86)</f>
        <v>0</v>
      </c>
      <c r="F83" s="52">
        <f t="shared" si="40"/>
        <v>0</v>
      </c>
      <c r="G83" s="52">
        <f t="shared" si="40"/>
        <v>0</v>
      </c>
      <c r="H83" s="52">
        <f t="shared" si="40"/>
        <v>12</v>
      </c>
      <c r="I83" s="52">
        <f t="shared" si="40"/>
        <v>75</v>
      </c>
      <c r="J83" s="52">
        <f t="shared" si="40"/>
        <v>13</v>
      </c>
      <c r="K83" s="52">
        <f t="shared" si="40"/>
        <v>21</v>
      </c>
      <c r="L83" s="52">
        <f t="shared" si="40"/>
        <v>59</v>
      </c>
      <c r="M83" s="52">
        <f t="shared" si="40"/>
        <v>13</v>
      </c>
      <c r="N83" s="52">
        <f t="shared" si="40"/>
        <v>17</v>
      </c>
      <c r="O83" s="52">
        <f t="shared" si="40"/>
        <v>99</v>
      </c>
      <c r="P83" s="52">
        <f t="shared" si="40"/>
        <v>12</v>
      </c>
      <c r="Q83" s="52">
        <f t="shared" si="40"/>
        <v>8</v>
      </c>
      <c r="R83" s="52">
        <f t="shared" si="40"/>
        <v>84</v>
      </c>
      <c r="S83" s="39">
        <f t="shared" si="37"/>
        <v>50</v>
      </c>
      <c r="T83" s="39">
        <f t="shared" si="38"/>
        <v>58</v>
      </c>
      <c r="U83" s="39">
        <f t="shared" si="38"/>
        <v>317</v>
      </c>
    </row>
    <row r="84" spans="2:27" ht="15" customHeight="1" thickBot="1">
      <c r="B84" s="94"/>
      <c r="C84" s="89"/>
      <c r="D84" s="43" t="s">
        <v>21</v>
      </c>
      <c r="E84" s="33">
        <v>0</v>
      </c>
      <c r="F84" s="33">
        <v>0</v>
      </c>
      <c r="G84" s="33">
        <v>0</v>
      </c>
      <c r="H84" s="33">
        <v>8</v>
      </c>
      <c r="I84" s="33">
        <f>10</f>
        <v>10</v>
      </c>
      <c r="J84" s="33">
        <v>8</v>
      </c>
      <c r="K84" s="33">
        <v>8</v>
      </c>
      <c r="L84" s="33">
        <v>27</v>
      </c>
      <c r="M84" s="33">
        <v>8</v>
      </c>
      <c r="N84" s="34">
        <v>8</v>
      </c>
      <c r="O84" s="20">
        <v>27</v>
      </c>
      <c r="P84" s="15">
        <v>6</v>
      </c>
      <c r="Q84" s="20">
        <v>6</v>
      </c>
      <c r="R84" s="34">
        <v>15</v>
      </c>
      <c r="S84" s="39">
        <f t="shared" si="37"/>
        <v>30</v>
      </c>
      <c r="T84" s="39">
        <f t="shared" si="38"/>
        <v>30</v>
      </c>
      <c r="U84" s="39">
        <f t="shared" si="38"/>
        <v>79</v>
      </c>
    </row>
    <row r="85" spans="2:27" ht="15" customHeight="1" thickBot="1">
      <c r="B85" s="94"/>
      <c r="C85" s="89"/>
      <c r="D85" s="43" t="s">
        <v>24</v>
      </c>
      <c r="E85" s="33">
        <v>0</v>
      </c>
      <c r="F85" s="33">
        <v>0</v>
      </c>
      <c r="G85" s="33">
        <v>0</v>
      </c>
      <c r="H85" s="33">
        <v>2</v>
      </c>
      <c r="I85" s="33">
        <v>13</v>
      </c>
      <c r="J85" s="33">
        <v>2</v>
      </c>
      <c r="K85" s="33">
        <v>10</v>
      </c>
      <c r="L85" s="33">
        <v>9</v>
      </c>
      <c r="M85" s="33">
        <v>3</v>
      </c>
      <c r="N85" s="34">
        <v>7</v>
      </c>
      <c r="O85" s="20">
        <v>10</v>
      </c>
      <c r="P85" s="15">
        <v>3</v>
      </c>
      <c r="Q85" s="20">
        <v>2</v>
      </c>
      <c r="R85" s="34">
        <v>2</v>
      </c>
      <c r="S85" s="39">
        <f t="shared" si="37"/>
        <v>10</v>
      </c>
      <c r="T85" s="39">
        <f t="shared" si="38"/>
        <v>21</v>
      </c>
      <c r="U85" s="39">
        <f t="shared" si="38"/>
        <v>34</v>
      </c>
    </row>
    <row r="86" spans="2:27" ht="15" customHeight="1" thickBot="1">
      <c r="B86" s="95"/>
      <c r="C86" s="73"/>
      <c r="D86" s="43" t="s">
        <v>17</v>
      </c>
      <c r="E86" s="33">
        <v>0</v>
      </c>
      <c r="F86" s="33">
        <v>0</v>
      </c>
      <c r="G86" s="33">
        <v>0</v>
      </c>
      <c r="H86" s="33">
        <v>2</v>
      </c>
      <c r="I86" s="33">
        <v>52</v>
      </c>
      <c r="J86" s="33">
        <v>3</v>
      </c>
      <c r="K86" s="34">
        <v>3</v>
      </c>
      <c r="L86" s="34">
        <v>23</v>
      </c>
      <c r="M86" s="34">
        <v>2</v>
      </c>
      <c r="N86" s="34">
        <v>2</v>
      </c>
      <c r="O86" s="20">
        <v>62</v>
      </c>
      <c r="P86" s="15">
        <v>3</v>
      </c>
      <c r="Q86" s="20">
        <v>0</v>
      </c>
      <c r="R86" s="34">
        <v>67</v>
      </c>
      <c r="S86" s="39">
        <f t="shared" si="37"/>
        <v>10</v>
      </c>
      <c r="T86" s="39">
        <f t="shared" si="38"/>
        <v>7</v>
      </c>
      <c r="U86" s="39">
        <f t="shared" si="38"/>
        <v>204</v>
      </c>
    </row>
    <row r="87" spans="2:27" ht="15" customHeight="1" thickBot="1">
      <c r="B87" s="82" t="s">
        <v>53</v>
      </c>
      <c r="C87" s="83"/>
      <c r="D87" s="9"/>
      <c r="E87" s="60">
        <f t="shared" ref="E87:R88" si="41">E88</f>
        <v>4</v>
      </c>
      <c r="F87" s="60">
        <f t="shared" si="41"/>
        <v>8</v>
      </c>
      <c r="G87" s="60">
        <f t="shared" si="41"/>
        <v>41</v>
      </c>
      <c r="H87" s="60">
        <f t="shared" si="41"/>
        <v>2</v>
      </c>
      <c r="I87" s="60">
        <f t="shared" si="41"/>
        <v>13</v>
      </c>
      <c r="J87" s="60">
        <f t="shared" si="41"/>
        <v>2</v>
      </c>
      <c r="K87" s="60">
        <f t="shared" si="41"/>
        <v>2</v>
      </c>
      <c r="L87" s="60">
        <f t="shared" si="41"/>
        <v>5</v>
      </c>
      <c r="M87" s="60">
        <f t="shared" si="41"/>
        <v>2</v>
      </c>
      <c r="N87" s="60">
        <f t="shared" si="41"/>
        <v>6</v>
      </c>
      <c r="O87" s="60">
        <f t="shared" si="41"/>
        <v>16</v>
      </c>
      <c r="P87" s="60">
        <f t="shared" si="41"/>
        <v>2</v>
      </c>
      <c r="Q87" s="60">
        <f t="shared" si="41"/>
        <v>2</v>
      </c>
      <c r="R87" s="60">
        <f t="shared" si="41"/>
        <v>15</v>
      </c>
      <c r="S87" s="59">
        <f t="shared" si="37"/>
        <v>16</v>
      </c>
      <c r="T87" s="59">
        <f t="shared" si="38"/>
        <v>20</v>
      </c>
      <c r="U87" s="59">
        <f t="shared" si="38"/>
        <v>90</v>
      </c>
    </row>
    <row r="88" spans="2:27" ht="15" customHeight="1" thickBot="1">
      <c r="B88" s="96" t="s">
        <v>9</v>
      </c>
      <c r="C88" s="105" t="s">
        <v>54</v>
      </c>
      <c r="D88" s="51" t="s">
        <v>16</v>
      </c>
      <c r="E88" s="61">
        <f t="shared" si="41"/>
        <v>4</v>
      </c>
      <c r="F88" s="61">
        <f t="shared" si="41"/>
        <v>8</v>
      </c>
      <c r="G88" s="61">
        <f t="shared" si="41"/>
        <v>41</v>
      </c>
      <c r="H88" s="61">
        <f t="shared" si="41"/>
        <v>2</v>
      </c>
      <c r="I88" s="61">
        <f t="shared" si="41"/>
        <v>13</v>
      </c>
      <c r="J88" s="61">
        <f t="shared" si="41"/>
        <v>2</v>
      </c>
      <c r="K88" s="61">
        <f t="shared" si="41"/>
        <v>2</v>
      </c>
      <c r="L88" s="61">
        <f t="shared" si="41"/>
        <v>5</v>
      </c>
      <c r="M88" s="61">
        <f t="shared" si="41"/>
        <v>2</v>
      </c>
      <c r="N88" s="61">
        <f t="shared" si="41"/>
        <v>6</v>
      </c>
      <c r="O88" s="61">
        <f t="shared" si="41"/>
        <v>16</v>
      </c>
      <c r="P88" s="61">
        <f t="shared" si="41"/>
        <v>2</v>
      </c>
      <c r="Q88" s="61">
        <f t="shared" si="41"/>
        <v>2</v>
      </c>
      <c r="R88" s="61">
        <f t="shared" si="41"/>
        <v>15</v>
      </c>
      <c r="S88" s="39">
        <f t="shared" si="37"/>
        <v>16</v>
      </c>
      <c r="T88" s="39">
        <f t="shared" si="38"/>
        <v>20</v>
      </c>
      <c r="U88" s="39">
        <f t="shared" si="38"/>
        <v>90</v>
      </c>
    </row>
    <row r="89" spans="2:27" ht="15.75" thickBot="1">
      <c r="B89" s="95"/>
      <c r="C89" s="106"/>
      <c r="D89" s="43" t="s">
        <v>32</v>
      </c>
      <c r="E89" s="44">
        <v>4</v>
      </c>
      <c r="F89" s="44">
        <v>8</v>
      </c>
      <c r="G89" s="33">
        <v>41</v>
      </c>
      <c r="H89" s="33">
        <v>2</v>
      </c>
      <c r="I89" s="44">
        <v>13</v>
      </c>
      <c r="J89" s="33">
        <v>2</v>
      </c>
      <c r="K89" s="34">
        <v>2</v>
      </c>
      <c r="L89" s="34">
        <v>5</v>
      </c>
      <c r="M89" s="34">
        <v>2</v>
      </c>
      <c r="N89" s="34">
        <v>6</v>
      </c>
      <c r="O89" s="20">
        <v>16</v>
      </c>
      <c r="P89" s="15">
        <v>2</v>
      </c>
      <c r="Q89" s="20">
        <v>2</v>
      </c>
      <c r="R89" s="34">
        <v>15</v>
      </c>
      <c r="S89" s="39">
        <f t="shared" si="37"/>
        <v>16</v>
      </c>
      <c r="T89" s="39">
        <f t="shared" si="38"/>
        <v>20</v>
      </c>
      <c r="U89" s="39">
        <f t="shared" si="38"/>
        <v>90</v>
      </c>
    </row>
    <row r="90" spans="2:27"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</row>
    <row r="91" spans="2:27">
      <c r="B91" s="62" t="s">
        <v>55</v>
      </c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</row>
    <row r="93" spans="2:27">
      <c r="N93" s="63"/>
    </row>
  </sheetData>
  <mergeCells count="100">
    <mergeCell ref="B87:C87"/>
    <mergeCell ref="B88:B89"/>
    <mergeCell ref="C88:C89"/>
    <mergeCell ref="M79:O79"/>
    <mergeCell ref="S79:U79"/>
    <mergeCell ref="B81:C81"/>
    <mergeCell ref="B82:C82"/>
    <mergeCell ref="B83:B86"/>
    <mergeCell ref="C83:C86"/>
    <mergeCell ref="B79:C80"/>
    <mergeCell ref="D79:D80"/>
    <mergeCell ref="E79:E80"/>
    <mergeCell ref="F79:G79"/>
    <mergeCell ref="H79:I79"/>
    <mergeCell ref="J79:L79"/>
    <mergeCell ref="B69:D69"/>
    <mergeCell ref="B70:C70"/>
    <mergeCell ref="B71:B77"/>
    <mergeCell ref="C71:C73"/>
    <mergeCell ref="C74:C75"/>
    <mergeCell ref="C76:C77"/>
    <mergeCell ref="B61:C61"/>
    <mergeCell ref="B62:B65"/>
    <mergeCell ref="C62:C65"/>
    <mergeCell ref="M67:O67"/>
    <mergeCell ref="S67:U67"/>
    <mergeCell ref="B67:C68"/>
    <mergeCell ref="D67:D68"/>
    <mergeCell ref="E67:E68"/>
    <mergeCell ref="F67:G67"/>
    <mergeCell ref="H67:I67"/>
    <mergeCell ref="J67:L67"/>
    <mergeCell ref="M55:O55"/>
    <mergeCell ref="S55:U55"/>
    <mergeCell ref="B58:C58"/>
    <mergeCell ref="B59:B60"/>
    <mergeCell ref="C59:C60"/>
    <mergeCell ref="B57:C57"/>
    <mergeCell ref="E55:E56"/>
    <mergeCell ref="F55:G55"/>
    <mergeCell ref="H55:I55"/>
    <mergeCell ref="J55:L55"/>
    <mergeCell ref="B51:D51"/>
    <mergeCell ref="B52:B53"/>
    <mergeCell ref="C52:C53"/>
    <mergeCell ref="B55:C56"/>
    <mergeCell ref="D55:D56"/>
    <mergeCell ref="M44:O44"/>
    <mergeCell ref="S44:U44"/>
    <mergeCell ref="B46:C46"/>
    <mergeCell ref="B47:C47"/>
    <mergeCell ref="B48:B50"/>
    <mergeCell ref="C48:C50"/>
    <mergeCell ref="B44:C45"/>
    <mergeCell ref="D44:D45"/>
    <mergeCell ref="E44:E45"/>
    <mergeCell ref="F44:G44"/>
    <mergeCell ref="H44:I44"/>
    <mergeCell ref="J44:L44"/>
    <mergeCell ref="B25:C25"/>
    <mergeCell ref="B26:C26"/>
    <mergeCell ref="B27:B28"/>
    <mergeCell ref="C27:C28"/>
    <mergeCell ref="B29:B42"/>
    <mergeCell ref="C29:C32"/>
    <mergeCell ref="C33:C35"/>
    <mergeCell ref="C36:C38"/>
    <mergeCell ref="C39:C42"/>
    <mergeCell ref="S23:U23"/>
    <mergeCell ref="B10:C10"/>
    <mergeCell ref="B11:B13"/>
    <mergeCell ref="C11:C13"/>
    <mergeCell ref="B14:C14"/>
    <mergeCell ref="B15:B19"/>
    <mergeCell ref="C15:C17"/>
    <mergeCell ref="C18:C19"/>
    <mergeCell ref="B23:C24"/>
    <mergeCell ref="D23:D24"/>
    <mergeCell ref="E23:E24"/>
    <mergeCell ref="F23:G23"/>
    <mergeCell ref="H23:I23"/>
    <mergeCell ref="M4:O4"/>
    <mergeCell ref="P4:R4"/>
    <mergeCell ref="S4:U4"/>
    <mergeCell ref="B6:C6"/>
    <mergeCell ref="B7:C7"/>
    <mergeCell ref="F4:G4"/>
    <mergeCell ref="H4:I4"/>
    <mergeCell ref="J4:L4"/>
    <mergeCell ref="B8:B9"/>
    <mergeCell ref="C8:C9"/>
    <mergeCell ref="B4:C5"/>
    <mergeCell ref="D4:D5"/>
    <mergeCell ref="E4:E5"/>
    <mergeCell ref="S1:U1"/>
    <mergeCell ref="F1:G1"/>
    <mergeCell ref="H1:I1"/>
    <mergeCell ref="J1:L1"/>
    <mergeCell ref="M1:O1"/>
    <mergeCell ref="P1:R1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e0ca84-8b2a-4181-bf67-340254fafee5" xsi:nil="true"/>
    <lcf76f155ced4ddcb4097134ff3c332f xmlns="71bbbc2d-6cad-4bae-a9b6-f7a9cc8f12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978EC024D7B4F94E32C826E2259A6" ma:contentTypeVersion="13" ma:contentTypeDescription="Create a new document." ma:contentTypeScope="" ma:versionID="ad3f97c3857d1232d90eab37299a083f">
  <xsd:schema xmlns:xsd="http://www.w3.org/2001/XMLSchema" xmlns:xs="http://www.w3.org/2001/XMLSchema" xmlns:p="http://schemas.microsoft.com/office/2006/metadata/properties" xmlns:ns2="71bbbc2d-6cad-4bae-a9b6-f7a9cc8f121c" xmlns:ns3="2ce0ca84-8b2a-4181-bf67-340254fafee5" targetNamespace="http://schemas.microsoft.com/office/2006/metadata/properties" ma:root="true" ma:fieldsID="dc972b9d8b8fde8c64769b59d0b638e1" ns2:_="" ns3:_="">
    <xsd:import namespace="71bbbc2d-6cad-4bae-a9b6-f7a9cc8f121c"/>
    <xsd:import namespace="2ce0ca84-8b2a-4181-bf67-340254faf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bc2d-6cad-4bae-a9b6-f7a9cc8f1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8b044b7-0085-4a7e-81e3-b64056e79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0ca84-8b2a-4181-bf67-340254fafe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7fc4e0-6085-425f-8fb6-e669b9eba4b1}" ma:internalName="TaxCatchAll" ma:showField="CatchAllData" ma:web="2ce0ca84-8b2a-4181-bf67-340254faf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311F04-B660-4251-92BD-E0DB71263ED6}"/>
</file>

<file path=customXml/itemProps2.xml><?xml version="1.0" encoding="utf-8"?>
<ds:datastoreItem xmlns:ds="http://schemas.openxmlformats.org/officeDocument/2006/customXml" ds:itemID="{441E92D7-C611-4C3E-8E99-0FE43F6D99E3}"/>
</file>

<file path=customXml/itemProps3.xml><?xml version="1.0" encoding="utf-8"?>
<ds:datastoreItem xmlns:ds="http://schemas.openxmlformats.org/officeDocument/2006/customXml" ds:itemID="{257B3433-04E5-4162-B827-F449071E81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Oliva Greene</dc:creator>
  <cp:keywords/>
  <dc:description/>
  <cp:lastModifiedBy>Htet Oo Wai</cp:lastModifiedBy>
  <cp:revision/>
  <dcterms:created xsi:type="dcterms:W3CDTF">2026-05-01T07:51:44Z</dcterms:created>
  <dcterms:modified xsi:type="dcterms:W3CDTF">2026-06-29T08:42:46Z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0x010100407978EC024D7B4F94E32C826E2259A6</vt:lpwstr>
  </property>
  <property fmtid="{D5CDD505-2E9C-101B-9397-08002B2CF9AE}" pid="3" name="MediaServiceImageTags">
    <vt:lpwstr/>
  </property>
</Properties>
</file>