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https://nimddenhaag.sharepoint.com/sites/GrantsManagement/Shared Documents/03. LEAP4Peace/4. Donor coordination/Planning MFA/2025/"/>
    </mc:Choice>
  </mc:AlternateContent>
  <xr:revisionPtr revIDLastSave="0" documentId="8_{BC5B5238-C50E-412A-AF62-6ECA88ED08E9}" xr6:coauthVersionLast="47" xr6:coauthVersionMax="47" xr10:uidLastSave="{00000000-0000-0000-0000-000000000000}"/>
  <bookViews>
    <workbookView xWindow="-110" yWindow="-110" windowWidth="19420" windowHeight="10420" firstSheet="4" activeTab="5" xr2:uid="{FD3ED712-6225-44F2-8FF2-5C935D122595}"/>
  </bookViews>
  <sheets>
    <sheet name="Risk categories" sheetId="2" r:id="rId1"/>
    <sheet name="Overall" sheetId="4" r:id="rId2"/>
    <sheet name="Burundi Risk Assessment 2025" sheetId="11" r:id="rId3"/>
    <sheet name="Colombia Risk Assessment 2025" sheetId="12" r:id="rId4"/>
    <sheet name="GEN MMR Risk Assessement 2025" sheetId="13" r:id="rId5"/>
    <sheet name="NIMD MMR Risk Assessment 2025" sheetId="14"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Probability" localSheetId="2">[1]Ratings!$B$5:$B$9</definedName>
    <definedName name="Probability" localSheetId="3">[2]Ratings!$B$5:$B$9</definedName>
    <definedName name="Probability" localSheetId="5">[3]Ratings!$B$5:$B$9</definedName>
    <definedName name="Probability">[4]Ratings!$B$5:$B$9</definedName>
    <definedName name="Severity" localSheetId="2">[1]Ratings!$B$12:$B$16</definedName>
    <definedName name="Severity" localSheetId="3">[2]Ratings!$B$12:$B$16</definedName>
    <definedName name="Severity" localSheetId="5">[3]Ratings!$B$12:$B$16</definedName>
    <definedName name="Severity">[4]Ratings!$B$12:$B$16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8" i="14" l="1"/>
  <c r="L17" i="14"/>
  <c r="L16" i="14"/>
  <c r="L15" i="14"/>
  <c r="L14" i="14"/>
  <c r="B14" i="14"/>
  <c r="L13" i="14"/>
  <c r="B13" i="14"/>
  <c r="L12" i="14"/>
  <c r="L11" i="14"/>
  <c r="L10" i="14"/>
  <c r="L9" i="14"/>
  <c r="L8" i="14"/>
  <c r="K6" i="14"/>
  <c r="L5" i="14"/>
  <c r="L4" i="14"/>
  <c r="J22" i="13"/>
  <c r="J21" i="13"/>
  <c r="J20" i="13"/>
  <c r="J19" i="13"/>
  <c r="J18" i="13"/>
  <c r="J16" i="13"/>
  <c r="J14" i="13"/>
  <c r="J13" i="13"/>
  <c r="J12" i="13"/>
  <c r="J11" i="13"/>
  <c r="J10" i="13"/>
  <c r="B10" i="13"/>
  <c r="J9" i="13"/>
  <c r="J8" i="13"/>
  <c r="J6" i="13"/>
  <c r="B6" i="13"/>
  <c r="J5" i="13"/>
  <c r="B5" i="13"/>
  <c r="J4" i="13"/>
  <c r="B4" i="13"/>
  <c r="L47" i="12" l="1"/>
  <c r="B47" i="12"/>
  <c r="L46" i="12"/>
  <c r="L45" i="12"/>
  <c r="B45" i="12"/>
  <c r="L44" i="12"/>
  <c r="B44" i="12"/>
  <c r="L43" i="12"/>
  <c r="B43" i="12"/>
  <c r="L42" i="12"/>
  <c r="B42" i="12"/>
  <c r="L41" i="12"/>
  <c r="L40" i="12"/>
  <c r="L39" i="12"/>
  <c r="B39" i="12"/>
  <c r="L38" i="12"/>
  <c r="L37" i="12"/>
  <c r="L36" i="12"/>
  <c r="B36" i="12"/>
  <c r="L35" i="12"/>
  <c r="B35" i="12"/>
  <c r="L34" i="12"/>
  <c r="B34" i="12"/>
  <c r="L33" i="12"/>
  <c r="L32" i="12"/>
  <c r="B32" i="12"/>
  <c r="L31" i="12"/>
  <c r="B31" i="12"/>
  <c r="L30" i="12"/>
  <c r="B30" i="12"/>
  <c r="L29" i="12"/>
  <c r="B28" i="12"/>
  <c r="L27" i="12"/>
  <c r="B27" i="12"/>
  <c r="L26" i="12"/>
  <c r="L25" i="12"/>
  <c r="B25" i="12"/>
  <c r="L24" i="12"/>
  <c r="B24" i="12"/>
  <c r="L23" i="12"/>
  <c r="B23" i="12"/>
  <c r="L22" i="12"/>
  <c r="B22" i="12"/>
  <c r="L21" i="12"/>
  <c r="B21" i="12"/>
  <c r="L20" i="12"/>
  <c r="L19" i="12"/>
  <c r="B19" i="12"/>
  <c r="L18" i="12"/>
  <c r="B18" i="12"/>
  <c r="L17" i="12"/>
  <c r="B17" i="12"/>
  <c r="L16" i="12"/>
  <c r="L15" i="12"/>
  <c r="L14" i="12"/>
  <c r="B14" i="12"/>
  <c r="L13" i="12"/>
  <c r="B13" i="12"/>
  <c r="L12" i="12"/>
  <c r="B12" i="12"/>
  <c r="L11" i="12"/>
  <c r="B11" i="12"/>
  <c r="L10" i="12"/>
  <c r="L9" i="12"/>
  <c r="B9" i="12"/>
  <c r="L8" i="12"/>
  <c r="B8" i="12"/>
  <c r="L7" i="12"/>
  <c r="B7" i="12"/>
  <c r="L6" i="12"/>
  <c r="B6" i="12"/>
  <c r="L5" i="12"/>
  <c r="L4" i="12"/>
  <c r="B4" i="12"/>
  <c r="B4" i="4" l="1"/>
  <c r="K4" i="4"/>
  <c r="B5" i="4"/>
  <c r="K5" i="4"/>
  <c r="B6" i="4"/>
  <c r="K6" i="4"/>
  <c r="B7" i="4"/>
  <c r="K7" i="4"/>
  <c r="K8" i="4"/>
  <c r="B9" i="4"/>
  <c r="K9" i="4"/>
  <c r="B10" i="4"/>
  <c r="K10" i="4"/>
  <c r="K12" i="4"/>
  <c r="K13" i="4"/>
  <c r="B14" i="4"/>
  <c r="K14" i="4"/>
  <c r="B15" i="4"/>
  <c r="K15" i="4"/>
  <c r="B16" i="4"/>
  <c r="K16" i="4"/>
  <c r="K17" i="4"/>
  <c r="B18" i="4"/>
  <c r="K18" i="4"/>
  <c r="B19" i="4"/>
  <c r="K19" i="4"/>
  <c r="B1" i="12"/>
  <c r="A1" i="12"/>
  <c r="C1" i="12"/>
</calcChain>
</file>

<file path=xl/sharedStrings.xml><?xml version="1.0" encoding="utf-8"?>
<sst xmlns="http://schemas.openxmlformats.org/spreadsheetml/2006/main" count="635" uniqueCount="353">
  <si>
    <r>
      <rPr>
        <b/>
        <sz val="11"/>
        <color theme="1"/>
        <rFont val="Calibri"/>
        <family val="2"/>
      </rPr>
      <t xml:space="preserve">1. Contextual risks </t>
    </r>
    <r>
      <rPr>
        <sz val="11"/>
        <color theme="1"/>
        <rFont val="Calibri"/>
        <family val="2"/>
      </rPr>
      <t xml:space="preserve">
Assessing the risks related to the specific security situation in your country (including threats affecting the organization and individuals), the position of local and national governments, whether elections are taking place, the availability of materials and resources and, if relevant, the climate. 
</t>
    </r>
    <r>
      <rPr>
        <b/>
        <sz val="11"/>
        <color theme="1"/>
        <rFont val="Calibri"/>
        <family val="2"/>
      </rPr>
      <t xml:space="preserve">2. Programme risks </t>
    </r>
    <r>
      <rPr>
        <sz val="11"/>
        <color theme="1"/>
        <rFont val="Calibri"/>
        <family val="2"/>
      </rPr>
      <t xml:space="preserve">
Assessing the risks that could affect the intended results of the programme. This concerns the programme's very nature, such as its policy area, which could provoke a response from a range of actors. Programme risks could also be derived from the assumptions made while developing the Theory of Change, should they not turn out to be true. 
</t>
    </r>
    <r>
      <rPr>
        <b/>
        <sz val="11"/>
        <color theme="1"/>
        <rFont val="Calibri"/>
        <family val="2"/>
      </rPr>
      <t xml:space="preserve">3. Risks relating to implementing organizations </t>
    </r>
    <r>
      <rPr>
        <sz val="11"/>
        <color theme="1"/>
        <rFont val="Calibri"/>
        <family val="2"/>
      </rPr>
      <t xml:space="preserve">
Besides examining the many types of risks relating to the implementing organizations (including its chain responsibility, continuity, expertise, degree of independence, internal control, etc.), the risk analysis must pay special attention to fraud, state aid and inappropriate behavior and the safety of staff members.
</t>
    </r>
    <r>
      <rPr>
        <b/>
        <sz val="11"/>
        <color theme="1"/>
        <rFont val="Calibri"/>
        <family val="2"/>
      </rPr>
      <t xml:space="preserve">4. Risks relating to the use of technology and data </t>
    </r>
    <r>
      <rPr>
        <sz val="11"/>
        <color theme="1"/>
        <rFont val="Calibri"/>
        <family val="2"/>
      </rPr>
      <t xml:space="preserve">
The use of technology and subsequent collection, storage, transfer, use and destruction of data can result in significant risks to the safety, privacy and inclusion of target groups, programme staff and others. 
</t>
    </r>
  </si>
  <si>
    <t>Overall</t>
  </si>
  <si>
    <t>#</t>
  </si>
  <si>
    <t>Risk</t>
  </si>
  <si>
    <t>Detail</t>
  </si>
  <si>
    <t>Likelihood</t>
  </si>
  <si>
    <t>Impact</t>
  </si>
  <si>
    <t>Action</t>
  </si>
  <si>
    <t>Description</t>
  </si>
  <si>
    <t>Contextual risks</t>
  </si>
  <si>
    <t>Working in Fragile and Conflict Affected Settings (FCAS) </t>
  </si>
  <si>
    <t>The Consortium is (increasingly) working in political environments which are extremely polarised and divided and in countries that moved either just out of conflict, find themselves in conflict or are at risk of moving towards conflict. Working in these environments brings a certain safety and security risk with it. </t>
  </si>
  <si>
    <t>Likely</t>
  </si>
  <si>
    <t>Severe</t>
  </si>
  <si>
    <t>Mitigate</t>
  </si>
  <si>
    <t>Shift of power </t>
  </si>
  <si>
    <t>Moderate</t>
  </si>
  <si>
    <t>Accept</t>
  </si>
  <si>
    <t>Financial Mismanagement </t>
  </si>
  <si>
    <t>Natural desasters/Terroristactivity  </t>
  </si>
  <si>
    <t>Natural desasters, health crisis or terrorist activities might hamper activities.  </t>
  </si>
  <si>
    <t xml:space="preserve">Programme risks </t>
  </si>
  <si>
    <t>Supply-driven </t>
  </si>
  <si>
    <t>Within the programming, there might be a risk the Consortium Members offer a solution for not the most urgent problem. </t>
  </si>
  <si>
    <t>Possible</t>
  </si>
  <si>
    <t>Minor</t>
  </si>
  <si>
    <t>By adaptive programming and making sure, we learn from our mistakes (failing forward), the Consortium believes this risk is mitigated</t>
  </si>
  <si>
    <t>Shrinking democratic space </t>
  </si>
  <si>
    <t xml:space="preserve">The phenomenon of shrinking democratic space and backlash against women rights and gender equality. </t>
  </si>
  <si>
    <t>2.3</t>
  </si>
  <si>
    <t xml:space="preserve">Knwoledge gaps within the NIMD Network and Consortium Members </t>
  </si>
  <si>
    <t xml:space="preserve">Disparities in skill development amongst staff and Consortium Members might create deficiencies in performance. </t>
  </si>
  <si>
    <t xml:space="preserve">The Consortium is builts around the principle of mutual learning, aknowledging the knowledge and capacity in all Members. Relevant information is regularly shared and also there are opportunities to participate in trainings or receive technical assistance on specfic topics such as PME, Finance, etc. NIMD and GAPS are part of key WPS networks and will continue to share relevant studies and information.  </t>
  </si>
  <si>
    <t xml:space="preserve">2.4. </t>
  </si>
  <si>
    <t>Changing contexts </t>
  </si>
  <si>
    <t>With changing (political) contexts, the Consortium might be unable to deliver and measure results. </t>
  </si>
  <si>
    <t>By following the Monitoring, Evaluation, and Learning (PMEL) Framework the Consortium is able to identify these changes quickly. By making sure the communication lines in the network and to our donors are open, this risk is manageable</t>
  </si>
  <si>
    <t>Risk relating to the implementing organization</t>
  </si>
  <si>
    <t xml:space="preserve">COVID-19 </t>
  </si>
  <si>
    <t>Staff of Consortium Members and the people we work with are affected by COVID-19</t>
  </si>
  <si>
    <t>Avoid</t>
  </si>
  <si>
    <t>Integrity and SEAH</t>
  </si>
  <si>
    <t>Breach of Code of  Conduct </t>
  </si>
  <si>
    <t>Changes in the Consortium Membership</t>
  </si>
  <si>
    <t xml:space="preserve">Contextual or internal developments might have negative impact on the active participation of the Members. </t>
  </si>
  <si>
    <t xml:space="preserve">The Steering Committee is meeting regularly, where all Consortium Members particpate and are able to bring in topics or issues of their interest and signal any problems. The Secretariat, led by the Coordinator, has prioritised to increase regular communication with all Consortium Members in order to ensure to build trusted relations. NIMD is in regular contact with the Ministry and will inform on any concern of this risk to materialise. </t>
  </si>
  <si>
    <t>Risk relating to the use of technology and data</t>
  </si>
  <si>
    <t>Privacy breach (GPDR) </t>
  </si>
  <si>
    <t>With the General Data Protection Regulation (GPDR) in Europe, the risk of having a privacy breach is especially a risk for the Consortium Lead. </t>
  </si>
  <si>
    <t xml:space="preserve">To mitigate this risk a Privacy Policy is in place </t>
  </si>
  <si>
    <t>Digital vulnerabilities </t>
  </si>
  <si>
    <t>As the work of the Consortium will be in the physical and digital world, digital security Issues, including the hacking of systems, is a real risk. </t>
  </si>
  <si>
    <t xml:space="preserve">Having a solid ICT-system in place is the best way to mitigate this risk. But not only making back-ups will be sufficient. In the past year, the Consortium Lead has invested in digital security tools (eg password-managers, encrypted emailing, etc) and awareness trainings. This knowlegde will be shared in the bigger network. </t>
  </si>
  <si>
    <t>impact</t>
  </si>
  <si>
    <t>Actions to Minimise Risk</t>
  </si>
  <si>
    <t>Who</t>
  </si>
  <si>
    <t>When</t>
  </si>
  <si>
    <t>Leadership (Governance)</t>
  </si>
  <si>
    <t>NIMD</t>
  </si>
  <si>
    <t>Support (Organisational)</t>
  </si>
  <si>
    <t>3.1</t>
  </si>
  <si>
    <t>Financial</t>
  </si>
  <si>
    <t>Highly likely</t>
  </si>
  <si>
    <t>Lobby and advocacy sessions can take up more budget</t>
  </si>
  <si>
    <t>Support for women politicians' economic initiatives is not guaranteed</t>
  </si>
  <si>
    <t>3.2</t>
  </si>
  <si>
    <t>Organisational</t>
  </si>
  <si>
    <t>3.3</t>
  </si>
  <si>
    <t>Safety &amp; Security</t>
  </si>
  <si>
    <t>Poor interpretation of project activities by the Government</t>
  </si>
  <si>
    <t xml:space="preserve">Ensure regular monitoring of the political and security situation
</t>
  </si>
  <si>
    <t>Fraud</t>
  </si>
  <si>
    <t>Operational (Programmatic)</t>
  </si>
  <si>
    <t>4.1</t>
  </si>
  <si>
    <t>Programme &amp; Project</t>
  </si>
  <si>
    <t>4.2</t>
  </si>
  <si>
    <t>Fund Raising</t>
  </si>
  <si>
    <t>Comments on update
- Is this a new risk?
- Were the mitigation actions effective? Why/why not?
- How has the context changed?
 -Describe the modifications since the previous year</t>
  </si>
  <si>
    <t>The allies of the violence against women in politics observatory fails to keep their commitment</t>
  </si>
  <si>
    <t>Local partners left the violence agains women in politics observatory or decide not to join because there are no enough incentives to be part of it.</t>
  </si>
  <si>
    <t>Unlikely</t>
  </si>
  <si>
    <t>NIMD created a stakeholder alliance in 2020 with state agencies and international cooperation. In the last year, it has maintained the technical tasks force to coordinate the actions of the observatory and give it sustainability. Finally, NIMD will directly support the elaboration of the first biennial report on the state of violence against women in politics in Colombia.</t>
  </si>
  <si>
    <t>From 2022 to 2025</t>
  </si>
  <si>
    <t>L4P Program Officer</t>
  </si>
  <si>
    <t>It is not a new risk, but the mitigation actions have been effective because as long as meetings are convene, the organizations that integrate the Observatory of violence against women in politcs remain active. Adicionally, the passage of the bill to adress violence against women in politcs has helped to ensure that the Observatory remains active.</t>
  </si>
  <si>
    <t>1.2</t>
  </si>
  <si>
    <t>The institutional transformation in the new government hinders the development of the actions that were being carried out jointly</t>
  </si>
  <si>
    <t>The institutional transformation that would imply the creation of the Ministry of Equality hinders the development of the activities that NIMD have been working on together with the Presidential Council for Women's Equity (CPEM).</t>
  </si>
  <si>
    <t>NIMD will continue to establish good relations with governmental institutions and will inform them of the activities that were previously developed in order to adjust their implementation and achieve an adequate articulation.</t>
  </si>
  <si>
    <t>Planning</t>
  </si>
  <si>
    <t>Unelegible costs due partners funds mismanagement</t>
  </si>
  <si>
    <t>Poor financial management by main aplicants on joint ventures results in financial loss due unelegible expenditure.</t>
  </si>
  <si>
    <t>From January 2021 to December 2025</t>
  </si>
  <si>
    <t>Executive Director</t>
  </si>
  <si>
    <t>It is not a new risk. Mitigation actions have been efective because the risk has not materialized yet and NIMD keeps on implementing transparency practics along with its partners.</t>
  </si>
  <si>
    <t>Local partners affects NIMD Colombia organisational reputatation</t>
  </si>
  <si>
    <t>NIMD works through Memorandums of Understanding and/or contracts with local partners. Those documents state how decision are made in a join venture and the legal tools to solve problems.</t>
  </si>
  <si>
    <t>It is not a new risk. Mitigation actions have been efective because Memorandums of Understanding have proven to be a useful tool to clearly and legally stablish relationships between NIMD and its partners. Also, it has allowed NIMD to terminate the relationship in the case it is not longer interested in working together with any partner.</t>
  </si>
  <si>
    <t xml:space="preserve">Beneficiaries and team are threathened by illegal groups </t>
  </si>
  <si>
    <t>Illegal groups threathen NIMD team and beneficiaries preventing the development of interventions.</t>
  </si>
  <si>
    <t>Held activities until threats are discarded and promote a safe space for all the actors. Implement NIMD's security plan which were updated in a consultancy with Protection International for staff and beneficiaries. Finally NIMD will evaluate the continuity of activities prioritizing the safety of the team and participants.</t>
  </si>
  <si>
    <t>It is not a new risk. The risk materialized twice during program implementation but measures were taken to protect NIMD personnel. Among the actions taken was the removal of personnel from the danger zone in a short period of time.</t>
  </si>
  <si>
    <t xml:space="preserve">Riots and instability affect the development of activities </t>
  </si>
  <si>
    <t>Due to riots and instability NIMD can't reach territories neither can guarantee participation of civil society.</t>
  </si>
  <si>
    <t>NIMD will prioritize actions and resources that can be held and will reschedule actions that are dependant of public stability.</t>
  </si>
  <si>
    <t>It is not a new risk. NIMD maintains the security protocol in force. In addition, in the last year there have been no mass mobilizations affecting the satff safety or the implementation of the program.</t>
  </si>
  <si>
    <t>3.4</t>
  </si>
  <si>
    <t>Human Resources</t>
  </si>
  <si>
    <t>NIMD's team resigns due to external incentives or personal reasons</t>
  </si>
  <si>
    <t>NIMD loses team and has to spend time looking for and preparing other members.</t>
  </si>
  <si>
    <t>NIMD have drafted ToR to quickly launch new recruitment processes and have enough staff to support activities while vacancies are filled.</t>
  </si>
  <si>
    <t>From the begining of the program onwards</t>
  </si>
  <si>
    <t>Sexual harrasment by co-workers, partners an/or beneficiaries</t>
  </si>
  <si>
    <t>During activities, NIMD staff, partners and/or beneficiares are sexual harrased or harras co-workers, partners and/or beneficiaries.</t>
  </si>
  <si>
    <t>NIMD has an integrity policy and an anti-harrasment policy which are part of labour contracts for staff, services contracts for consultants and providers, terms of reference for interventions and will be included in MoUs. The anti-harassment committee is the focal point to manage this situations in the work place.  Also NIMD Colombia has published a protocol on harassment and gender-based violence, which establishes a route of attention to these cases, and which applies to all persons working with NIMD, as well as beneficiaries and partner organizations. Seminars are also held to share this information with the staff.</t>
  </si>
  <si>
    <t>L4P Program Officer
Confidential Advisor
Executive director</t>
  </si>
  <si>
    <t>It is not a new risk. In order to comply with Colombian legislation, an anti-harassment committee has been created to deal with matters related to this risk in the work place.</t>
  </si>
  <si>
    <t>The contracting of professionals who do not comply with what was requested or deliver low quality products</t>
  </si>
  <si>
    <t>Contractors are hired who comply with the terms of reference, but at the time of executing their work, their products are neglected and do not meet the quality conditions to satisfaction.</t>
  </si>
  <si>
    <t>NIMD is working to standardize its third-party contracting processes and provides administrative re-inductions to staff to make the processes clearer and more effective.</t>
  </si>
  <si>
    <t>From the beggining of the program and onwards</t>
  </si>
  <si>
    <t>L4P Program Officer
Executive director</t>
  </si>
  <si>
    <t>3.5</t>
  </si>
  <si>
    <t>Fraude &amp; Corruption</t>
  </si>
  <si>
    <t>Procurement processes are ill-intentioned to benefit third parties</t>
  </si>
  <si>
    <t>NIMD's team gets involved in ill-intentioned processes in exchange of bribes.</t>
  </si>
  <si>
    <t>NIMD promotes very strict criteria for team selection and with rigorous financial and administrative processes and adequate chain of supervision for every process. A consultancy with Transparency International was implemented with  to increase integrity standars.</t>
  </si>
  <si>
    <t xml:space="preserve">
Party structures have no interest in promoting gender equality </t>
  </si>
  <si>
    <t>Political parties do not promote conditions of equality; consequently, women do not participate in power scenarios on equal terms with men.</t>
  </si>
  <si>
    <t>NIMD continues to provide technical assistance to political parties on gender issues training. And, it will continue to build relationships to promote equity actions within the parties.</t>
  </si>
  <si>
    <t>It is not a new risk, it materialized in the electoral context of 2022 and 2023. However NIMD has maintained its approach to political parties, building relationships of trust with political actors in order to continue working together in the future.</t>
  </si>
  <si>
    <t>Fails to secure funding for new projects</t>
  </si>
  <si>
    <t>NIMD Colombia is finalizing some of its projects funded by others, and applying for new opportunities but it is possible that grants will not be awarded to continue with its mission of strengthening democracy.</t>
  </si>
  <si>
    <t>NIMD continues to apply to new opportunities and establish lobbying strategies and dialogues with potential international funders to give continuity to our mission in Colombia and maintain the necessary staff for the implementation of activities.  We have diversified the ways of obtaining national and private funds (agreements, service orders, MOUs, among others...).</t>
  </si>
  <si>
    <t>From 2023 onwards</t>
  </si>
  <si>
    <t>Performance</t>
  </si>
  <si>
    <t>Actions to Mitigate Risk</t>
  </si>
  <si>
    <t xml:space="preserve">Fluidity of the political context. </t>
  </si>
  <si>
    <t xml:space="preserve">Since the military coup on February 1st 2021, the future and prospects of the political context of Myanmar compelety turned upside down. It is still unclear how the situation will develop. So far the military failed to establish meaningul control over the state but violence and supression by the military is increasing, the pro-democracy movement persist, and the National Unity Goverment (NUG) is gaining power and legitimacy. </t>
  </si>
  <si>
    <t>Certain/Imminent</t>
  </si>
  <si>
    <t xml:space="preserve">This is the same risk as last year. Mitigation measures are still relevant and effectives. Context has not changed a lot. As the measures are working well and GEN can continue its operations successfully, we do not need to modify anything here. </t>
  </si>
  <si>
    <t>Increase in violent armed clashed in targeted programmed areas, certain areas become inaccessible or stakeholders are unable to travel or participate.</t>
  </si>
  <si>
    <t>Shrinking of civic space and difficulties to obtain permission from local authorities to implement activities or set - up office in neighbouring countries.</t>
  </si>
  <si>
    <t>The operating space for civil society and political parties continues to shrink throughout South-East Asia due to, among others, restrictive laws that inhibit the operational space for CSOs and the freedom of expression. This causes a delay in the establishment of a peace architecture. Likewise, civic space in Myanmar has shranked so much that the CSOs and WHRDs find it more and more difficult to work in a restrictive environment.</t>
  </si>
  <si>
    <t xml:space="preserve">Conduct thorough research on NGO/CSO regulations in relevant locations on a regular basis to ensure MySoP is updated and in compliance as necessary. Ongoing scoping to exploring options for relocation in neighboring countries, while remaining unwavering on core values of democratic culture and impartiality. </t>
  </si>
  <si>
    <t xml:space="preserve">COVID-19 restrictions tightened in Myanmar and neighboring countries </t>
  </si>
  <si>
    <t xml:space="preserve">A third wave of the coronavirus is making its way through southeast asia. In Myanmar, the deadliness of the virus seems to be of least concern to protestors who are willing to put themselves and loved ones at risk of contracting COVID in order to continue their fight against the military.  However, COVID is very much still a pressing reality-- vaccine hesitancy is widespread under a militarized healthcare system that is barely functioning as a result of most doctors participating in CDM. Across the border in Thailand, hundreds of myanamar factory workers have been put under lockdown due to outbreaks in worker camps.  </t>
  </si>
  <si>
    <t>Undertake necessary precautions to prevent the contraction and spread of COVID-19 as advised by the WHO.  Conduct research and remain updated on regional COVID-19 restrictions via trusted news sources and international health organizations. Plan to hold online sessions/meetings, in addition to planning meetings/activities that are in-line with COVID-19 safety regulations. Assess in conslutation with CSO's on the ground and participants if adjustments of the format and themes of the activities is necessary.</t>
  </si>
  <si>
    <t>Lack of 'safe space'</t>
  </si>
  <si>
    <t xml:space="preserve">There is minimal space between recognizing and legitimizing the new authorities and the pseudo-democratic process they have announced to launch, and endangering the political parties, cooperation partners and civil society, that we may be able to reach directly without any involvement of the governing authorities. Any support to the Civil Disobedience Movement, which has society-wide backing and essentially comprises anyone we would want to work with, is considered a serious crime, and if provided internationally, as criminal interference from a foreign agent. </t>
  </si>
  <si>
    <t xml:space="preserve">Reasses target audiences for any future program initiatives, prioritizing safety and security of participants. Direct physical outreach and congregation will be subject to harsher scrutiny-- therefore, it is imperative that we explore alternative channels for fostering communities that harbor democratic culture, especially digital/virtual safe spaces and learning hubs which can be accessed both online and offline. </t>
  </si>
  <si>
    <t xml:space="preserve">Low levels of willingness to participate in activities </t>
  </si>
  <si>
    <t>During a crisis situation where individuals are struggling to manage their mental and phsyical wellbeing, the relevancy of democracy education programs may be diminished. To those who do have the capacity and motivation to participate, the adequet resources (stable internet, privacy, etc.) might not be available to them to take part in planned activities.</t>
  </si>
  <si>
    <r>
      <t>Awareness raising &amp; ownership creation with programme beneficiaries on our programme and objectives. Continued and ongoing needs assessmnet with relevant stakeholders to ensure relevance and effectiveness  of programming.  Communication strategies in place to effectively disseminate our messages and programme. Long-lasting relationship and reputation of MySoP  and continue to engage, when possible given security situation, with alumni network to become ambassadors of the programme. Conduct internal analysis of power dynamics between stakeholders.</t>
    </r>
    <r>
      <rPr>
        <b/>
        <sz val="10"/>
        <color rgb="FFFF0000"/>
        <rFont val="Calibri"/>
        <family val="2"/>
        <scheme val="minor"/>
      </rPr>
      <t xml:space="preserve"> </t>
    </r>
  </si>
  <si>
    <t>Safety and security concerns compound lack of trust and tolerance</t>
  </si>
  <si>
    <t xml:space="preserve">Politicians and political parties from every side of the conflict are faced with numurous discouraging safety and security risks. These may be compounded in the current political climate if participants choose to take part in certain in-person or online activities that require disclosing personal information to build trust.  In addition to this, the level of trust between our key stakeholders may be different than times prior to the coup, which would create a volatile environment for cooperation and dialogue between them. Considering the widespreadness of social media campaigns like "Social punishment" of people who show any connection to or support for the military, it can be assumed that is no middle ground and very little trust in political and social spheres of Myanmar society, which in turn could make efforts for dialogue and cooperation on other issues more difficult. </t>
  </si>
  <si>
    <t xml:space="preserve">Trust-building exercises will be facilitated with sensitivity of the political situation in mind. Great emphasis will be placed on getting feedback from participants about their comfort and safety while participanting in activities. MySoP &amp; GEN will take care to carry out a thorough vetting process prior to holding any sort of interactive session to ensure that participants will be able to engage in dialogue with others in a safe and peacful setting. </t>
  </si>
  <si>
    <t>Fraud and corruption</t>
  </si>
  <si>
    <t>Staff and stakeholders may be exposed to fraudulent and corruption practices</t>
  </si>
  <si>
    <t>Strict Standard Operating Procedures (SOP) are in place to prevent fraud and corruption. Additionally, all staff signed a code of conduct and a provision has been included in staff contracts. MySoP works with a 4-eyes principle with signing of financial documents and expenditure.</t>
  </si>
  <si>
    <t xml:space="preserve">Staff turnover </t>
  </si>
  <si>
    <t xml:space="preserve">The closure of the Myanmar Office on July 31st, 2021  meant all country staff contracts were unfortunately be terminated. Those who have an interest in continuing, working outside Myanmar, will do so on a temporary consultancy contract. </t>
  </si>
  <si>
    <t>Lack of physical office space  (temporary)</t>
  </si>
  <si>
    <t xml:space="preserve">Due to MySoP having to close down the Myanmar office as of July 31, MySoP will be operating without a physical office space until a new temporary one can be secured. This may make it difficult to efficiently coordinate with team members at times and may impact the culture of MySoP's working environment </t>
  </si>
  <si>
    <t xml:space="preserve">Remain in constant contact and continue to collaborate with team through online communication channels such as Zoom and Google applications. Begin to search for possible temporary relocation sites outside of Myanmar. </t>
  </si>
  <si>
    <t xml:space="preserve">Staff safety </t>
  </si>
  <si>
    <t xml:space="preserve">Safety of staff members at risk due to military takeover </t>
  </si>
  <si>
    <t>Critical</t>
  </si>
  <si>
    <t xml:space="preserve">MySoP &amp; GEN prioritize staff safety-- staff have not required to come into the office since the coup, all work-related devices and documents have been either uploaded to the server and deleted or shredded, and daily check-ins through messaging apps are routine. Constant monitoring of situation and continuous communication mandatory when travelling to conflict affected areas (for example WhatsApp groups are made for each activity to report on location and activities). </t>
  </si>
  <si>
    <t>Sexual Explotation Abuse and Harrasement (SEAH)</t>
  </si>
  <si>
    <t>Staff and stakeholders may be exposed to harmful SEAH practices</t>
  </si>
  <si>
    <t>Rigorous safeguarding policies and practices. Safeguarding measures are monitored and senior management held accountable. Clear expectations on staff and stakeholders on professional and personal conduct. Effective awareness on SEAH is conducted. Programmes are designed, implemented and monitored with a gender perspectives, including taking SEAH policies and practices into consideration. Allegations and concerns are responded to effectively using a survivor-centered approach</t>
  </si>
  <si>
    <t xml:space="preserve"> ICT infrastructure</t>
  </si>
  <si>
    <t xml:space="preserve">Cuts in internet accesibility widespread since the coup. Less than optimal ICT structure may impede smooth functionality of the programme. </t>
  </si>
  <si>
    <t>Provide participants with simcards and offline materials in case internet is cut off. Some areas in the country are now experiencing internet shutdown, but the assumption here is that total or complete internet shutdown across the whole country is unlikely and even if there is an internet shutdown in Kachin or Shan States, it will happen in some townships like the military junta does now and the accessibility to mobile connection or internet form the operators of neighboring Thailand or China is expected to be feasible. Both MySoP &amp; GEN have gained experience in 2020 and 2021 to carry out online activities.</t>
  </si>
  <si>
    <t>Low digital literacy of participants</t>
  </si>
  <si>
    <t xml:space="preserve">Participants and political parties risk to have lower digital literacy, regardless of which online platform is used. If online platforms are utilized more in the future, this will be increasigly imminent </t>
  </si>
  <si>
    <t xml:space="preserve">Printed “how to” digital information manuals will be included in the training materials delivering package. Pre-recorded “how to use the training platform” video will  be shared to individual participants, as well as in the Facebook group in case of online-training settings. Additionally, staff will undergo a virtual facilitation course to support staff in online dialogue process. </t>
  </si>
  <si>
    <t>4.3</t>
  </si>
  <si>
    <t>Digital security</t>
  </si>
  <si>
    <t>Risk computer systems, social media accounts of MySoP gets breached, exposing alumni and employee data and work documents</t>
  </si>
  <si>
    <t>4.4</t>
  </si>
  <si>
    <t>Misinformation and hatespeech</t>
  </si>
  <si>
    <t xml:space="preserve">Risk that MySoP &amp; GEN get targeted in online disinformation campaigns or participants of activities are targeted or involve in online hatespeech that can harm MySoP's &amp; GEN's reputation and political space to work </t>
  </si>
  <si>
    <t>MySoP public facebook page deactivited after Feb 1. Social media and news monitoring occurs regularly by all staff members. Crisis communication policy to be developed. Any online platforms used for training or dialogue to be assessed for privacy of staff and participants, and speech that occurs on these platforms will adhere to strict codes of conduct in line with MySoP's guiding principles. MySoP &amp; GEN are regularly coordinating to minimize this risk.</t>
  </si>
  <si>
    <t>Detailed Description</t>
  </si>
  <si>
    <t xml:space="preserve">Now that in-person trainings have and can continue to take place, travel arrangements need to be carefully planned for each participant based on their individual safety/security situations. NIMD Myanmar continues to work on the basis of careful and frequent political and security analysis, especially examining factors that may affect the participants' abilities to attend in-person and online activities.  If necessary, planned activities will be postponed or reprogrammed. NIMD Myanmar gives security briefs to participants prior to every event that goes over the procedures that may mitigate safety and security risks. For online participants, NIMD Myanmar provides resources to participants ahead of actvities that may help them overcome common technical issues in conflict-ridden regions such as powerbanks to charge devices through power cuts and follow up lecture materials delivered through secure channels for them to review in their own time. </t>
  </si>
  <si>
    <t>NIMD Myanmar remains adaptable in response to SAC restrictions, emphasizing safety and security protocols, and fostering collaboration with like-minded organizations, all while nurturing virtual safe spaces for engagement in Thailand (new office space).</t>
  </si>
  <si>
    <t>Events and results around  the anticipated  SAC-organized elections incite further political chaos</t>
  </si>
  <si>
    <t xml:space="preserve">Adapt programming to target individual women political leaders, in contrast to targeting participants through political parties. Continuous assessment of  the political context and possible consequences and adaptations for our programming. Scenario planning, for each scenario that may follow the election, which will be laid out and determined what type of interventions are feasible to implement. Flexible programming based on the needs and feedback from political actors. </t>
  </si>
  <si>
    <t xml:space="preserve">Security Risks and Trust Challenges for Political Actors in Myanmar'current climate </t>
  </si>
  <si>
    <t>Political actors, amid numerous safety and security risks, face challenges related to disclosing personal information for trust-building during in-person or online activities. Trust levels between key stakeholders post-coup may differ, creating a potentially volatile environment for cooperation and dialogue. Widespread social media campaigns like "Social Punishment" further polarize society, leaving minimal trust in political and social spheres, hindering efforts for dialogue and collaboration on other issues. Detention of participants based on claims by other political actors remains a potential risk.</t>
  </si>
  <si>
    <t xml:space="preserve">Likely </t>
  </si>
  <si>
    <t xml:space="preserve">Trust-building exercises will be facilitated with sensitivity of the political situation in mind. Great emphasis will be placed on getting feedback from participants about their comfort and safety while participanting in activities.  NIMD Myanmar will take care to carry out a thorough vetting process prior to holding any sort of interactive session to ensure that participants will be able to engage in dialogue with others in a safe and peaceful setting. </t>
  </si>
  <si>
    <t>Internet Cuts and SAC Influence on Service Providers</t>
  </si>
  <si>
    <t>Internet access has been significantly reduced since the coup, and the program's seamless operation may be hindered by an inadequate ICT infrastructure, as phone service providers are increasingly influenced by SAC affiliates</t>
  </si>
  <si>
    <t>Digital Literacy Challenges for Participants and Political Actors</t>
  </si>
  <si>
    <t>Both participants and political actors face the growing likelihood of having limited digital literacy, particularly as online platforms become more prevalent in the future.</t>
  </si>
  <si>
    <t>Finance and HR manual to be created. Strict Standard Operating Procedures (SOP) have been formed and are in place to prevent fraud and corruption. Additionally, all staff signed a code of conduct and a provision has been included in staff contracts. NIMD Myanmar works with a 4-eyes principle with signing of financial documents and expenditure.</t>
  </si>
  <si>
    <t xml:space="preserve">Psycological stress leads to Staff turnover </t>
  </si>
  <si>
    <t xml:space="preserve">The ongoing political instability, uncertainty, and the potential for violence can result in high levels of stress and anxiety among staff. This can negatively impact their mental well-being. Hence, staff may exit the organization, which may further constrain human resource capacity to efficiently implement activities as planned </t>
  </si>
  <si>
    <t xml:space="preserve">Approximately half of the old team has relocated to Thailand on consultant contracts. Some staff members have shown signs of overload and these signs should be taken seriously and psycho social support providers sought out to be available for the staff when needed. Contracts to be reviewed and revised to allow for ample rest between the intese implementation of activities (holidays, leave days, etc. need to be considered in the new context). </t>
  </si>
  <si>
    <t xml:space="preserve">Privacy concerns of staffs </t>
  </si>
  <si>
    <t xml:space="preserve"> In a politically charged environment, the privacy of staff members may be compromised. Their personal information may be at risk of exposure, which can have serious consequences for their safety.</t>
  </si>
  <si>
    <t xml:space="preserve">NIMD Myanmar prioritizes staff safety-- staff have not required to come into the office since the coup, all work-related devices and documents have been either uploaded to the server and deleted or shredded, and daily check-ins through messaging apps are routine. Constant monitoring of situation and continuous communication mandatory when travelling to conflict affected areas (for example WhatsApp groups are made for each activity to report on location and activities). </t>
  </si>
  <si>
    <t>Computer systems and NIMD's social media accounts being breached, potentially leading to the exposure of alumni and employee data, as well as work documents.</t>
  </si>
  <si>
    <t xml:space="preserve">Risk that NIMD Myanmar gets targeted in online disinformation campaigns or participants of MySoP activities are targeted or involve in online hatespeech that can harm our reputation and political space to work </t>
  </si>
  <si>
    <t xml:space="preserve">Social media activity is low-profile to non-existent considering the current volatility of the political situation especially amongst online spheres. There has not been any serious breaches of information, but rumouring does happen amongst participants and political actors. The impact of this is combatted through selective information sharing and responsiveness only when completely necessary (to prevent magnification of attention). </t>
  </si>
  <si>
    <t xml:space="preserve">Unclear governance framework for the project
</t>
  </si>
  <si>
    <t xml:space="preserve">Roles, responsibilities and accountability not well clarified between players </t>
  </si>
  <si>
    <t xml:space="preserve">Carry out an in-depth stakeholder analysis based on project duration, budget and areas of intervention, not forgetting an analysis of possible risks.
Define the RACI (responsible, accountable, consulted, and informed)
Ensure that all stakeholders are fully aware of their responsibilities before the project begins.
</t>
  </si>
  <si>
    <t>During project design, start-up and implementation</t>
  </si>
  <si>
    <t>Coordination of BLTP</t>
  </si>
  <si>
    <t>Orange</t>
  </si>
  <si>
    <t xml:space="preserve">Lack of commitment from players </t>
  </si>
  <si>
    <t>Interests and expectations of key players can change during the course of a project, especially in the case of political projects, leading to the disengagement of one or other player.</t>
  </si>
  <si>
    <t xml:space="preserve">Understand stakeholders' interests and expectations at the outset of the project, and verify them during project implementation.
Keep stakeholders informed of project progress, and open up opportunities for regular discussion
Manage their expectations  </t>
  </si>
  <si>
    <t>All project phases</t>
  </si>
  <si>
    <t>Project Manager</t>
  </si>
  <si>
    <t>Lack of/weak communication between players</t>
  </si>
  <si>
    <t xml:space="preserve">As political parties are the main players in the project, and there has been little communication between the ruling party (CNDD-FDD) and the main opposition party (CNL) since the elections, this is likely to hamper the progress of activities.
</t>
  </si>
  <si>
    <t>BLTP will act as an interface between the two political parties, trying to rebuild trust between them. 
The project's technical monitoring committee will also support the use of non-violent communication.</t>
  </si>
  <si>
    <t>At the start of the project and throughout its life</t>
  </si>
  <si>
    <t>Coordinator, Project Manager and Program Manager</t>
  </si>
  <si>
    <t>Weak capacity to manage interfaces in the project environment</t>
  </si>
  <si>
    <t>Political projects are multifaceted and difficult to manage. The governance style for this kind of project is difficult to establish. And if project governance isn't on the right track, results can't be achieved.</t>
  </si>
  <si>
    <t>Strategies such as agreements with political/local authorities, MOUs, and stakeholder involvement in the implementation of activities. Setting up a monitoring system to detect and manage these interfaces.</t>
  </si>
  <si>
    <t>Program coordinator and manager</t>
  </si>
  <si>
    <t>Weak/no collaboration with the Ministry of the Interior</t>
  </si>
  <si>
    <t xml:space="preserve">The implementation of BLTP activities is under the administrative supervision of the Ministry of the Interior, and a technical committee has been set up. Depending on the context and their interests, this relationship can have problems. </t>
  </si>
  <si>
    <t>Maintain good communication with the Ministry and collaboration with the joint monitoring committee</t>
  </si>
  <si>
    <t>Poor coordination among implementing partners</t>
  </si>
  <si>
    <t>This is a multi-stakeholder, multi-country project, and the implementing partners must work towards the same goal. Without proper coordination, there is a risk that the results expected by the donor will not be achieved.</t>
  </si>
  <si>
    <t xml:space="preserve">Set up a multi-country project steering committee that meets regularly (monthly) at a distance.
</t>
  </si>
  <si>
    <t>At the start of the project</t>
  </si>
  <si>
    <t>3.1.1</t>
  </si>
  <si>
    <t>Insufficient budget to meet needs</t>
  </si>
  <si>
    <t xml:space="preserve">The Burundian women's political arena faces a number of obstacles that call for stronger action and a substantial budget.  </t>
  </si>
  <si>
    <t>Involve strong, stable CSOs to take ownership of the project
Plan possible activities with approved budget
Continue fundraising</t>
  </si>
  <si>
    <t>Project Manager and Accountant</t>
  </si>
  <si>
    <t>3.1.2</t>
  </si>
  <si>
    <t>The budget for lobbying and advocacy sessions is difficult to estimate and they often take longer than expected.</t>
  </si>
  <si>
    <t>Good planning 
Review activities</t>
  </si>
  <si>
    <t>Project Manager, Accountant and Program Manager</t>
  </si>
  <si>
    <t>3.1.3</t>
  </si>
  <si>
    <t>The project focuses on women's political participation. Economic support is provided to help women politicians participate more fully in their respective political parties, with a minimum of financial contributions. This funding may not be accepted by the donor.</t>
  </si>
  <si>
    <t>Discuss the feasibility of this activity with the Lessor
Discuss with joint committee members</t>
  </si>
  <si>
    <t>Project Manager, Coordinator, Program Manager and Administrative and Financial Manager</t>
  </si>
  <si>
    <t>3.2.1</t>
  </si>
  <si>
    <t>Interference by the ruling party or authorities in project implementation</t>
  </si>
  <si>
    <t>The organization of field activities with political parties is carried out by local authorities. In this case, ingerence is possible.</t>
  </si>
  <si>
    <t>Contribute to the partnership agreement with the Ministry, Promote the values of the BLTP and communicate well the procedures of the Donor and maintain good relations with the administrative staff at the base.</t>
  </si>
  <si>
    <t>Project staff</t>
  </si>
  <si>
    <t>3.2.3</t>
  </si>
  <si>
    <t>Not having the ruling party on board the project</t>
  </si>
  <si>
    <t>The ruling party only wants to hear about development, not political support or governance.</t>
  </si>
  <si>
    <t xml:space="preserve">Involve the ministry's technical monitoring committee in activities
Work closely with local authorities
Conduct lobbying activities </t>
  </si>
  <si>
    <t>Project Manager and Program Manager, BLTP Coordinator</t>
  </si>
  <si>
    <t>3.2.4</t>
  </si>
  <si>
    <t xml:space="preserve">Unable to maintain the commitment of technical committee members </t>
  </si>
  <si>
    <t>BLTP has a partnership agreement with the ministry, which enables it to carry out political interventions in the field through close collaboration with members of the joint monitoring committee.</t>
  </si>
  <si>
    <t>Share action plans and reports with the Minister
Update joint committee members monthly on progress of activities</t>
  </si>
  <si>
    <t>Safety &amp;amp; Security</t>
  </si>
  <si>
    <t>3.3.1</t>
  </si>
  <si>
    <t>Support for women politicians can be interpreted as an act of subversion and destabilization.</t>
  </si>
  <si>
    <t xml:space="preserve">Building trust with the community, administration and political parties </t>
  </si>
  <si>
    <t>Project Manager and Program Manager</t>
  </si>
  <si>
    <t>3.3.2</t>
  </si>
  <si>
    <t>Improving the security situation</t>
  </si>
  <si>
    <t>The ruling party has taken almost all the seats in parliament. The opposition is unhappy and there is a risk of a new rebellion accompanied by a wave of violence.</t>
  </si>
  <si>
    <t>Project staff and partners</t>
  </si>
  <si>
    <t>3.3.3</t>
  </si>
  <si>
    <t>Staff intimidation and threats</t>
  </si>
  <si>
    <t xml:space="preserve">The project deals with sensitive issues that affect the egotistical interests of some people, including the authorities. Threats and intimidation may surface </t>
  </si>
  <si>
    <t xml:space="preserve">Inform staff about safety measures and, above all, what to do in such cases. Communicate project objectives clearly </t>
  </si>
  <si>
    <t xml:space="preserve">At the start of the project and during its implementation </t>
  </si>
  <si>
    <t>Field coordinator and staff</t>
  </si>
  <si>
    <t>3.3.4</t>
  </si>
  <si>
    <t>Drawing up lists of participants, compliance with procurement procedures</t>
  </si>
  <si>
    <t>The BLTP takes care to check identity cards and telephone numbers, and triangulates information among participants. The BLTP applies clear and transparent procurement procedures.</t>
  </si>
  <si>
    <t xml:space="preserve">Each training session and all other activities </t>
  </si>
  <si>
    <t>staff, the Accountant and Administrative and Financial Manager, the Program Manager and the Coordinator</t>
  </si>
  <si>
    <t>Programme &amp;amp; Project</t>
  </si>
  <si>
    <t>4.1.1</t>
  </si>
  <si>
    <t xml:space="preserve">Returning public space to political actors </t>
  </si>
  <si>
    <t xml:space="preserve">With elections approaching, opposition parties may find it difficult to hold meetings with their members. </t>
  </si>
  <si>
    <t xml:space="preserve">Lobbying and Advocacy at the Ministry of Foreign Affairs for the partnership agreement </t>
  </si>
  <si>
    <t>During joint technical committee meetings</t>
  </si>
  <si>
    <t>BLTP Coordinator and Legal Representative</t>
  </si>
  <si>
    <t>4.1.2</t>
  </si>
  <si>
    <t>Internal divisions within the CNL party</t>
  </si>
  <si>
    <t>The party risks going into the elections of 2025 and 2027 weakened.</t>
  </si>
  <si>
    <t xml:space="preserve">A plea for internal mediation </t>
  </si>
  <si>
    <t>During internal consultations with the party</t>
  </si>
  <si>
    <t xml:space="preserve">BLTP and its partners </t>
  </si>
  <si>
    <t>4.1.3</t>
  </si>
  <si>
    <t>Withdrawal of public space and paralysis of NGO and ASBL activities</t>
  </si>
  <si>
    <t>The government can suspend the activities of NGOs and NPOs in response to changing circumstances.</t>
  </si>
  <si>
    <t>Maintain good relations with the authorities and comply with the law on the operation of ASBLs in Burundi</t>
  </si>
  <si>
    <t>4.2.1</t>
  </si>
  <si>
    <t xml:space="preserve">Low take-up of project results </t>
  </si>
  <si>
    <t xml:space="preserve">There are very few CSOs and partners working in the political arena, which makes it difficult to sustain and scale up the project's achievements. </t>
  </si>
  <si>
    <t>Involve strong, stable CSOs to take ownership of the project
Continue fundraising</t>
  </si>
  <si>
    <t>4.2.4</t>
  </si>
  <si>
    <t xml:space="preserve">Weak capacity for internal political party advocacy </t>
  </si>
  <si>
    <t>For most parties, the heads of women's leagues at provincial and communal level have a low level of management and a lack of commitment.</t>
  </si>
  <si>
    <t xml:space="preserve">Ensure their capacity building </t>
  </si>
  <si>
    <t xml:space="preserve">At the start of the project and during implementation </t>
  </si>
  <si>
    <t>4.2.5</t>
  </si>
  <si>
    <t>Low capacity of women to beat the 2025 election campaign</t>
  </si>
  <si>
    <t xml:space="preserve">With the new administrative divisions, communes and provinces have become vast areas, and women politicians will find it difficult to cover them during the election campaign. </t>
  </si>
  <si>
    <t>Capacity-building on strategic campaign planning</t>
  </si>
  <si>
    <t xml:space="preserve">Before the elections </t>
  </si>
  <si>
    <t>It is not a new risk. In fact, the risk materialized in 2024. However, institutional transformation has not been completed. Nevertheless, NIMD continues with the articulation process and has updated the new team on the work done so far. NIMD will continue to work to establish good relations with the new government institutions to achieve an adequate articulation.</t>
  </si>
  <si>
    <t>All joint ventures has governance structure and checks and balances which allows mutual supervision on how processes are complied to ensure a proper funds management.</t>
  </si>
  <si>
    <t>Decisions and actions of local partners on joint initiatives are developed without reaching an agreement with NIMD and are perjudicial to our beneficiaries and prioritized actors, tainting NIMD organisational reputation.</t>
  </si>
  <si>
    <t>It is not a new risk. It is only natural in an organization for personnel to rotate and NIMD maintains the same mitigation actions.</t>
  </si>
  <si>
    <t>It is not a new risk. NIMD has standardized its contracting process and generating quality parameters for the products that third-party contractors are required to hand-in.</t>
  </si>
  <si>
    <t>It is not a new risk. As it have proven to be effective, NIMD maintains its mitigation actions to ensure transparency processes in its contracting.</t>
  </si>
  <si>
    <t>It is not a new risk. NIMD is constantly looking for diverse sources of funding, especially regarding the last year of L4P implementation.</t>
  </si>
  <si>
    <t>conflict</t>
  </si>
  <si>
    <r>
      <t xml:space="preserve">Working remotely in the first phase of the programme (MySoP) and with local partners (GEN). Continuous assessment of  the political context and possible consequences and adaptations for our programming. Scenario planning, for each scenario laid out and determined what type of interventions are feasible to implement. Flexible programming based on a phased and programmatic approach., continued scouting for possibilities combined with careful risk assessment &amp; mitigation, will ensure that we can implement the programme even in this difficult and fluid time where the context and the actors are still in development.  Both Kachin and Shan States are relatively bigger in terms of geographical area </t>
    </r>
    <r>
      <rPr>
        <sz val="10"/>
        <color rgb="FFFF0000"/>
        <rFont val="Calibri"/>
        <family val="2"/>
        <scheme val="minor"/>
      </rPr>
      <t xml:space="preserve">and both states are seriously impacted  by  the armed conflict, and hence,  there are increased risks. Although the elections was planned, it did not happen during this year. Therefore, </t>
    </r>
    <r>
      <rPr>
        <sz val="10"/>
        <color theme="1"/>
        <rFont val="Calibri"/>
        <family val="2"/>
        <scheme val="minor"/>
      </rPr>
      <t xml:space="preserve"> some </t>
    </r>
    <r>
      <rPr>
        <sz val="10"/>
        <color rgb="FFFF0000"/>
        <rFont val="Calibri"/>
        <family val="2"/>
        <scheme val="minor"/>
      </rPr>
      <t>election-related</t>
    </r>
    <r>
      <rPr>
        <sz val="10"/>
        <color theme="1"/>
        <rFont val="Calibri"/>
        <family val="2"/>
        <scheme val="minor"/>
      </rPr>
      <t xml:space="preserve"> risks </t>
    </r>
    <r>
      <rPr>
        <sz val="10"/>
        <color rgb="FFFF0000"/>
        <rFont val="Calibri"/>
        <family val="2"/>
        <scheme val="minor"/>
      </rPr>
      <t xml:space="preserve">did not happen </t>
    </r>
    <r>
      <rPr>
        <sz val="10"/>
        <color theme="1"/>
        <rFont val="Calibri"/>
        <family val="2"/>
        <scheme val="minor"/>
      </rPr>
      <t xml:space="preserve">.  </t>
    </r>
    <r>
      <rPr>
        <sz val="10"/>
        <color rgb="FFFF0000"/>
        <rFont val="Calibri"/>
        <family val="2"/>
        <scheme val="minor"/>
      </rPr>
      <t>Instead, the de facto authorities enacted the constription law which  became a threat to men and women in the age groups for constription, resulting in  fleeing of young people to safer areas, including some members of GEN network. Additionally, the Housing and Population Census is planned to launch on 1 October 2024, that is likely to create more resistance from the people as over two million people have lost homes due to airstrikes and the recent flash floods that washed away over 160,000 homes.</t>
    </r>
    <r>
      <rPr>
        <sz val="10"/>
        <color theme="1"/>
        <rFont val="Calibri"/>
        <family val="2"/>
        <scheme val="minor"/>
      </rPr>
      <t xml:space="preserve"> GEN consulted with its network members and explore possible ways to adpat the situation together with the network members. Anyhow, GEN would need to continue its low-profile implementation that is based on the concensus of the network members who are working on all levels in the country:local, sub-national and national. </t>
    </r>
  </si>
  <si>
    <t xml:space="preserve"> The conflict-related risks had increased   since last year as the armed conflict had spread over wider geographical areas. Mitigation measures are still relevant and effective, although the context had changed a lot. As the measures are working well and GEN can continue its operations successfully, we do not need to modify anything here. </t>
  </si>
  <si>
    <r>
      <t xml:space="preserve">Risk associated with political stability, peace and security.  Armed conflict has increased </t>
    </r>
    <r>
      <rPr>
        <sz val="10"/>
        <color rgb="FFFF0000"/>
        <rFont val="Calibri"/>
        <family val="2"/>
      </rPr>
      <t>many fold with more restrictive and risky travels</t>
    </r>
    <r>
      <rPr>
        <sz val="10"/>
        <color theme="1"/>
        <rFont val="Calibri"/>
        <family val="2"/>
      </rPr>
      <t xml:space="preserve"> , the miliatary has further expanded its assault with three specific military tactics have been systematically directed towards the civilian population: airstikes, mass killings, and burning of villages. Armed clashes with  the Ethnic Resistance Organizations (EROs) have continued.</t>
    </r>
  </si>
  <si>
    <t>MySoP &amp; GEN have always worked in conflict affected areas and continue to work on the basis of careful and frequent political and security analysis. These will be undertaken in advance of all program deployments with an emphasis on obtaining useful information from relevant national and local media and key political party contacts in states and regions where we work.  If necessary, planned activities will be postponed or reprogrammed.</t>
  </si>
  <si>
    <t xml:space="preserve">Although the risks are increased, mitigation measures are still relevant and effective.. As the measures are working well and GEN can continue its operations successfully, we do not need to modify anything here. </t>
  </si>
  <si>
    <t xml:space="preserve">This is the same risk as last year. Mitigation measures are still relevant and effective. Context has not changed a lot. As the measures are working well and GEN can continue its operations successfully, we do not need to modify anything here. </t>
  </si>
  <si>
    <r>
      <t xml:space="preserve">MySoP: Certificates of employment issued to staff members before termination. New contracts arranged in a timely manner for those that are invited to continue with MySoP prior to temporary relocation activities. Clear handover and 'on boarding' notes to be developed to ensure a full understanding of systems and the rationale behind them for any new staff members that may join or staff members that have to adapt to new roles. Furthermore, particular attention is paid to teambuilding, team relationships to ensure a positive learning, development and working atmosphere where people want to (remain in) work.      GEN: GEN closed its office since February 2021, and still continues working from home practice. GEN's registration expired at December 2021. But according to majority of its network members, GEN decided not to extend its organizational registration at military council. Then GEN started relocation of some staff outside of Myanmar and to be able to open new bank accounts there to accept funding from international donors. In the meantime, GEN conitnued its implementation and spent all the money under its organizational bank accounts in Myanmar because GEN saw the risk of bank account freeze by military council. GEN do not accept any more funding from its organizational bank account in Myanmar. Instead, GEN opened new individual </t>
    </r>
    <r>
      <rPr>
        <sz val="10"/>
        <color rgb="FFFF0000"/>
        <rFont val="Calibri"/>
        <family val="2"/>
        <scheme val="minor"/>
      </rPr>
      <t>special</t>
    </r>
    <r>
      <rPr>
        <sz val="10"/>
        <color theme="1"/>
        <rFont val="Calibri"/>
        <family val="2"/>
        <scheme val="minor"/>
      </rPr>
      <t xml:space="preserve"> bank accounts in Myanmar jointly opened by GEN staff and steering committee members. Then, GEN could successfully manage for continuation of funding flow both within and outside of the country, and could continue its implementation till now. That is why GEN organizational registration is not necessary at the moment. However, GEN is also striving to make organizational registration so</t>
    </r>
    <r>
      <rPr>
        <sz val="10"/>
        <color theme="4" tint="-0.249977111117893"/>
        <rFont val="Calibri"/>
        <family val="2"/>
        <scheme val="minor"/>
      </rPr>
      <t>mewhere outside of the country to be able to open up organizational bank account internationally and accept funding more officially from international donors.</t>
    </r>
    <r>
      <rPr>
        <sz val="10"/>
        <color rgb="FFFF0000"/>
        <rFont val="Calibri"/>
        <family val="2"/>
        <scheme val="minor"/>
      </rPr>
      <t xml:space="preserve">  DO YOU WANT TO MENTION US REGISTRATION ???</t>
    </r>
  </si>
  <si>
    <r>
      <t>Procedures to be developed for staff for cyber and IT security. Staff signed code of conduct on the usage of social media and IT material. Sensitive information not to be talked over via the phone or the internet and if there is no other choice, codewords will be used, or regular change of phone numbers and simcards. Usage of VPN by staff is recommended when dealing with sensitive infor</t>
    </r>
    <r>
      <rPr>
        <sz val="10"/>
        <rFont val="Calibri"/>
        <family val="2"/>
        <scheme val="minor"/>
      </rPr>
      <t>mation</t>
    </r>
    <r>
      <rPr>
        <sz val="10"/>
        <color rgb="FFFF0000"/>
        <rFont val="Calibri"/>
        <family val="2"/>
        <scheme val="minor"/>
      </rPr>
      <t xml:space="preserve">. Recently, de facto authorities crack down on use of VPN, and if found to be using VPN, there is a jail term or a big sum of fine imposed. </t>
    </r>
  </si>
  <si>
    <t xml:space="preserve">Although the risks have increased tremendously, mitigation measures are still relevant and effective.  As the measures are working well and GEN can continue its operations successfully, we do not need to modify anything here. </t>
  </si>
  <si>
    <t>Rising Armed Clashes Disrupt Access and Engagement in Programmed Areas</t>
  </si>
  <si>
    <t>Increase in violent armed clashes in targeted programmed areas, certain areas become inaccessible or stakeholders are unable to travel or participate.</t>
  </si>
  <si>
    <t>Manage</t>
  </si>
  <si>
    <t xml:space="preserve">Now that in-person trainings are available, careful consideration is essential for travel arrangements for each participant, tailored to their individual safety and security needs. NIMD Myanmar continues its diligent approach, regularly analyzing the political and security landscape, specifically focusing on elements that might impact participants' ability to engage in both in-person and online activities. If necessary, planned activities will be rescheduled. Ahead of each event, NIMD Myanmar provides comprehensive security briefings to attendees, outlining procedures to minimize safety and security risks. For online participants, NIMD Myanmar equips them with resources before activities, such as power banks for charging devices during power outages in conflict-affected areas and secure channels for accessing lecture materials at their convenience.
</t>
  </si>
  <si>
    <t>Limited political space for political parties  in Myanmar</t>
  </si>
  <si>
    <t xml:space="preserve">The new authorities' process threatens political parties, partners, and civil society, restricting their interactions. According to the party registration law and process, the junta-backed UEC strictly watched parties from engaging with international groups. Now 50 political parties are approved after re-register under strict conditions, while other await UEC approval. 
</t>
  </si>
  <si>
    <t>Adapt target groups to bring in individual political actors rather than targeting political parties. NIMD Myanmar will continue to reassess target audiences for any future program initiatives.</t>
  </si>
  <si>
    <t>The SAC-led elections are potentially set to occur in 2025, placing ongoing pressure on politicians and political parties to participate in election procedures such as party registration and voter enrollment. Local news reports indicate that the SAC is currently conducting a census, with the aim of completing it by October 2024. However, public perception remains skeptical, with the elections widely regarded as neither free nor fair, seen instead as a mechanism for the junta to solidify its power on the international stage.The prospect of these elections is likely to exacerbate insecurity among politicians and intensify political tensions. This atmosphere risks further eroding trust among political figures, as they may feel pressured to either align with public sentiment or comply with the SAC's demands. Moreover, the SAC may restrict the movement of politicians from both registered and unregistered parties, increasing surveillance on their activities.Should these unjust elections proceed, they could have a profound impact on both formal and informal peace processes, potentially stalling efforts toward reconciliation and escalating tensions across political divides.</t>
  </si>
  <si>
    <t>Adapt programming to target individual political and CSO actors, rather than through political parties. Continuously assess the political context to evaluate potential consequences and necessary adjustments for our programming. Develop scenario plans for various post-election outcomes, outlining feasible interventions for each scenario. Implement flexible programming that responds to the needs and feedback from political actors. Design activities that focus on trust-building among political stakeholders. Creating safe, neutral spaces for dialogue can reduce tensions and foster collaboration across political divides, even in an insecure environment. Prepare contingency plans to address potential restrictions on politicians' movements and increased surveillance. Support politicians in developing security protocols and promoting both digital and physical security measures to mitigate the risks of interference or repression by the SAC</t>
  </si>
  <si>
    <t>Natural hazards happen in the programme areas and increase vulnerability of participants already living in complex political environment. Natural hazards also complicate logistics</t>
  </si>
  <si>
    <t>Natural disasters such as cyclones, floods, or earthquakes can severely disrupt planned dialogue sessions, peacebuilding workshops, and meetings between political actors by restricting travel, damaging infrastructure, or creating humanitarian crises that shift priorities. Disasters may also displace communities, including political representatives, civil society actors, and local leaders targeted by NIMD’s programs. Additionally, in the aftermath of a disaster, both international and local resources may be diverted toward emergency relief and recovery efforts, potentially reducing funding for political or democracy-building initiatives. In addition actions in the aftermath of the natural hazards can change power balances, depending for example on who contributed to relief and how.</t>
  </si>
  <si>
    <t>Incorporate disaster risk reduction into programming to ensure stakeholders are prepared for disruptions and can continue engagement through alternative means. Build flexibility into the program’s design to adapt activities, such as shifting to virtual meetings or adjusting timelines in the event of disasters. Plan in-person activities to take place before the rainy season or during the summer or winter months. Strengthen engagement with donors and embassies to ensure that the focus is not solely on emergency support and that efforts to enhance political processes are not deprioritized by donors during emergencies. Develop contingency plans for various disaster scenarios to ensure the continuation of critical activities, such as dialogue facilitation and political training, even under adverse conditions.</t>
  </si>
  <si>
    <t>Provide For online participants in conflict areas, NIMD offers resources like power banks for power cuts and secure channels for accessing lecture materials at their convenience. Users can download texts from MyDemocracy School app for offline reading, ensuring access to essential information without relying on an internet connection.</t>
  </si>
  <si>
    <t>The team has extensively discussed which platforms to communicate through, when, and how. Consultants working in Thailand also use a VPN when appropriate. Staff members have signed a code of conduct regarding the usage of social media and IT materials. Sensitive information should not be discussed over the phone or the internet; if there is no alternative, code words will be used. If necessary, staff should regularly change their phone numbers and SIM cards. The use of a VPN is recommended for staff when handling sensitive information. Additionally, all staff members need to change their phone numbers, SIM cards, and passwords for all work-related devices every six months.</t>
  </si>
  <si>
    <r>
      <t>F</t>
    </r>
    <r>
      <rPr>
        <sz val="10"/>
        <color rgb="FFFF0000"/>
        <rFont val="Calibri"/>
        <family val="2"/>
        <scheme val="minor"/>
      </rPr>
      <t xml:space="preserve">rom the experienc of the past years, we have seen how the working contexts can change and deteriorate rapidly. As part of the planning of the process, each Consortium Member is requested to reflect on the updated country context and perform PEA.  Consortium Members will work on the basis of solid risk assessment and mitigation plan that follows do-no-harm principle. We expect this risk to continue to be aplicable for 2025. And mitigation strategiesa are affective.  Planning has been prepared considering key context specific factors, e.g. Elections in Burundi, conflict exacerbation in Myanmar. </t>
    </r>
  </si>
  <si>
    <r>
      <t>As the nature of our work is working with politicians, and in the coming  years there will be elections, there might be a continuity risks in each of the countries. The same goes for the risk of a shift of power due to a regime change.  </t>
    </r>
    <r>
      <rPr>
        <sz val="10"/>
        <color rgb="FFFF0000"/>
        <rFont val="Calibri"/>
        <family val="2"/>
        <scheme val="minor"/>
      </rPr>
      <t xml:space="preserve">For LEAP4Peace countries, there are elections planned in 2025 in Burundi (no clarity on Myanmar transition to democracy or the SAC calling for elections). </t>
    </r>
    <r>
      <rPr>
        <sz val="10"/>
        <rFont val="Calibri"/>
        <family val="2"/>
        <scheme val="minor"/>
      </rPr>
      <t xml:space="preserve">However, already the preparation for elections in Burundi is felt in the country. </t>
    </r>
  </si>
  <si>
    <r>
      <t xml:space="preserve">For the Consortium, the principles of impartiality and inclusiveness are crucial and central to our work. These principles enable us to implement programmes effectively and make this risk is acceptable and can be (partly) mitigated. Adaptative programming to respond to the changes in context focus on where interventions and change can be maximise, has allowed the Consortium to implement without losing sight of the objectives. </t>
    </r>
    <r>
      <rPr>
        <sz val="10"/>
        <color rgb="FFFF0000"/>
        <rFont val="Calibri"/>
        <family val="2"/>
        <scheme val="minor"/>
      </rPr>
      <t xml:space="preserve">Specific measures in the planning integrated in BLTP palns. </t>
    </r>
  </si>
  <si>
    <t xml:space="preserve">In any organisation there is a risk of fraud, financial mismanagement and ineffective counter measures if one of both is detected. The risk might be higher where fomral bankiing system are insufficiently operating. </t>
  </si>
  <si>
    <r>
      <t>To make sure this risk is mitigated, clear anti-fraud and corruption policies are in place and communicated within the consortium. Part of the capacity training will be to make sure the policies are more than only paper. Also the follow up within the Consortium on the due diligence review will be part of building this capacity. On top of this the Consortium has whistleblowing mechanism in place which would allow any person to come forward in case of any suspicion. </t>
    </r>
    <r>
      <rPr>
        <sz val="10"/>
        <color rgb="FFFF0000"/>
        <rFont val="Calibri"/>
        <family val="2"/>
        <scheme val="minor"/>
      </rPr>
      <t xml:space="preserve">This risk has not materialisied and mitigation strategies have proven effective. </t>
    </r>
  </si>
  <si>
    <r>
      <t>This in itself is again a risk that cannot be avoided. To make sure this risk is manageable we made sure the Safety &amp; Security policies are in place and communicated within the consortium.</t>
    </r>
    <r>
      <rPr>
        <sz val="10"/>
        <color rgb="FFFF0000"/>
        <rFont val="Calibri"/>
        <family val="2"/>
        <scheme val="minor"/>
      </rPr>
      <t xml:space="preserve"> Speicfic security measures taken in Colombia have proof to be effective. </t>
    </r>
  </si>
  <si>
    <r>
      <t xml:space="preserve">Again, this is a risk that cannot be avoided or that can insured. However, by making sure the democratic landscape is known via the Gender Political Economy Analysis will ensure that the programme and its interventions are adjusted to respond to the posisiblities in the civic space without risking the lives of partners and individuals. By taking into account Security and Safety measures in the planning of all activties, the safety and security of staff and women leaders participants its also put at the center.  </t>
    </r>
    <r>
      <rPr>
        <sz val="10"/>
        <color rgb="FFFF0000"/>
        <rFont val="Calibri"/>
        <family val="2"/>
        <scheme val="minor"/>
      </rPr>
      <t xml:space="preserve">Alliance building with other CSOs networks in all countries of implementation has proven effective to open spae for civil society as well as ensuring low visibility in highliy sensitive contexts. </t>
    </r>
  </si>
  <si>
    <t xml:space="preserve">In 2025 it is expected that COVID-19 will be less of a threat, as vaccinations rates have advanced and people is more and more aware of precautions and safety measures. </t>
  </si>
  <si>
    <r>
      <t xml:space="preserve">NIMD's integrity and SEAH policy is in place and has been sahred among Consoritum Members. The same goes with the whistleblower procedure. </t>
    </r>
    <r>
      <rPr>
        <sz val="10"/>
        <color rgb="FFFF0000"/>
        <rFont val="Calibri"/>
        <family val="2"/>
        <scheme val="minor"/>
      </rPr>
      <t>In 2023, NIMD delivered an awareness raising workshop within the Network and updated SEAH policy.</t>
    </r>
    <r>
      <rPr>
        <sz val="10"/>
        <rFont val="Calibri"/>
        <family val="2"/>
        <scheme val="minor"/>
      </rPr>
      <t xml:space="preserve">  And in 2025, we will continue from this work.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</si>
</sst>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_-&quot;$&quot;* #,##0_-;\-&quot;$&quot;* #,##0_-;_-&quot;$&quot;* &quot;-&quot;??_-;_-@_-"/>
    <numFmt numFmtId="165" formatCode="_-&quot;$&quot;* #,##0_-;\-&quot;$&quot;* #,##0_-;_-&quot;$&quot;* &quot;-&quot;??_-;_-@"/>
  </numFmts>
  <fonts count="29" x14ac:knownFonts="1">
    <font>
      <sz val="11"/>
      <color theme="1"/>
      <name val="Calibri"/>
      <family val="2"/>
      <scheme val="minor"/>
    </font>
    <font>
      <sz val="11"/>
      <color theme="1"/>
      <name val="Calibri"/>
      <family val="2"/>
      <scheme val="minor"/>
    </font>
    <font>
      <sz val="11"/>
      <color theme="1"/>
      <name val="Arial"/>
      <family val="2"/>
    </font>
    <font>
      <sz val="11"/>
      <name val="Arial"/>
      <family val="2"/>
    </font>
    <font>
      <sz val="11"/>
      <color theme="1"/>
      <name val="Calibri"/>
      <family val="2"/>
    </font>
    <font>
      <b/>
      <sz val="11"/>
      <color theme="1"/>
      <name val="Calibri"/>
      <family val="2"/>
    </font>
    <font>
      <sz val="10"/>
      <color theme="0"/>
      <name val="Arial"/>
      <family val="2"/>
    </font>
    <font>
      <sz val="10"/>
      <name val="Calibri"/>
      <family val="2"/>
      <scheme val="minor"/>
    </font>
    <font>
      <sz val="10"/>
      <color theme="1"/>
      <name val="Calibri"/>
      <family val="2"/>
      <scheme val="minor"/>
    </font>
    <font>
      <sz val="10"/>
      <color theme="0"/>
      <name val="Arial Narrow"/>
      <family val="2"/>
    </font>
    <font>
      <b/>
      <sz val="10"/>
      <color theme="0"/>
      <name val="Calibri"/>
      <family val="2"/>
      <scheme val="minor"/>
    </font>
    <font>
      <b/>
      <sz val="10"/>
      <name val="Calibri"/>
      <family val="2"/>
      <scheme val="minor"/>
    </font>
    <font>
      <sz val="36"/>
      <color theme="1"/>
      <name val="Calibri"/>
      <family val="2"/>
      <scheme val="minor"/>
    </font>
    <font>
      <sz val="11"/>
      <color rgb="FFFF0000"/>
      <name val="Calibri"/>
      <family val="2"/>
      <scheme val="minor"/>
    </font>
    <font>
      <sz val="11"/>
      <name val="Calibri"/>
      <family val="2"/>
      <scheme val="minor"/>
    </font>
    <font>
      <sz val="10"/>
      <color rgb="FFFF0000"/>
      <name val="Calibri"/>
      <family val="2"/>
      <scheme val="minor"/>
    </font>
    <font>
      <sz val="11"/>
      <color theme="1"/>
      <name val="Arial"/>
    </font>
    <font>
      <sz val="11"/>
      <color theme="8"/>
      <name val="Arial"/>
      <family val="2"/>
    </font>
    <font>
      <b/>
      <sz val="10"/>
      <color theme="1"/>
      <name val="Calibri"/>
      <family val="2"/>
      <scheme val="minor"/>
    </font>
    <font>
      <b/>
      <sz val="10"/>
      <color theme="1"/>
      <name val="Calibri"/>
      <family val="2"/>
    </font>
    <font>
      <b/>
      <sz val="10"/>
      <name val="Arial"/>
      <family val="2"/>
    </font>
    <font>
      <b/>
      <sz val="10"/>
      <color rgb="FFFF0000"/>
      <name val="Calibri"/>
      <family val="2"/>
      <scheme val="minor"/>
    </font>
    <font>
      <sz val="10"/>
      <color theme="1"/>
      <name val="Calibri"/>
      <family val="2"/>
    </font>
    <font>
      <b/>
      <sz val="10"/>
      <color theme="0"/>
      <name val="Calibri"/>
      <family val="2"/>
    </font>
    <font>
      <sz val="11"/>
      <color rgb="FFFF0000"/>
      <name val="Arial"/>
      <family val="2"/>
    </font>
    <font>
      <sz val="11"/>
      <color rgb="FF7030A0"/>
      <name val="Calibri"/>
      <family val="2"/>
      <scheme val="minor"/>
    </font>
    <font>
      <sz val="10"/>
      <color rgb="FFFF0000"/>
      <name val="Arial"/>
      <family val="2"/>
    </font>
    <font>
      <sz val="10"/>
      <color rgb="FFFF0000"/>
      <name val="Calibri"/>
      <family val="2"/>
    </font>
    <font>
      <sz val="10"/>
      <color theme="4" tint="-0.249977111117893"/>
      <name val="Calibri"/>
      <family val="2"/>
      <scheme val="minor"/>
    </font>
  </fonts>
  <fills count="27">
    <fill>
      <patternFill patternType="none"/>
    </fill>
    <fill>
      <patternFill patternType="gray125"/>
    </fill>
    <fill>
      <patternFill patternType="solid">
        <fgColor indexed="9"/>
        <bgColor indexed="64"/>
      </patternFill>
    </fill>
    <fill>
      <patternFill patternType="solid">
        <fgColor theme="4" tint="0.59999389629810485"/>
        <bgColor indexed="64"/>
      </patternFill>
    </fill>
    <fill>
      <patternFill patternType="solid">
        <fgColor theme="1"/>
        <bgColor indexed="64"/>
      </patternFill>
    </fill>
    <fill>
      <patternFill patternType="solid">
        <fgColor rgb="FFFFC000"/>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1"/>
        <bgColor theme="1"/>
      </patternFill>
    </fill>
    <fill>
      <patternFill patternType="solid">
        <fgColor rgb="FFFFD966"/>
        <bgColor indexed="64"/>
      </patternFill>
    </fill>
    <fill>
      <patternFill patternType="solid">
        <fgColor rgb="FFFFFFFF"/>
        <bgColor rgb="FF000000"/>
      </patternFill>
    </fill>
    <fill>
      <patternFill patternType="solid">
        <fgColor rgb="FFFFFFFF"/>
        <bgColor rgb="FFFFFFFF"/>
      </patternFill>
    </fill>
    <fill>
      <patternFill patternType="solid">
        <fgColor theme="5" tint="0.39997558519241921"/>
        <bgColor rgb="FFFFFFFF"/>
      </patternFill>
    </fill>
    <fill>
      <patternFill patternType="solid">
        <fgColor theme="9"/>
        <bgColor rgb="FFFFFFFF"/>
      </patternFill>
    </fill>
    <fill>
      <patternFill patternType="solid">
        <fgColor rgb="FFFFC000"/>
        <bgColor rgb="FFFFFFFF"/>
      </patternFill>
    </fill>
    <fill>
      <patternFill patternType="solid">
        <fgColor theme="5"/>
        <bgColor theme="5"/>
      </patternFill>
    </fill>
    <fill>
      <patternFill patternType="solid">
        <fgColor rgb="FFBDD6EE"/>
        <bgColor rgb="FFBDD6EE"/>
      </patternFill>
    </fill>
    <fill>
      <patternFill patternType="solid">
        <fgColor rgb="FFFF0000"/>
        <bgColor rgb="FFFFFFFF"/>
      </patternFill>
    </fill>
    <fill>
      <patternFill patternType="solid">
        <fgColor theme="5"/>
        <bgColor rgb="FFFFFFFF"/>
      </patternFill>
    </fill>
    <fill>
      <patternFill patternType="solid">
        <fgColor rgb="FFFFFF00"/>
        <bgColor indexed="64"/>
      </patternFill>
    </fill>
    <fill>
      <patternFill patternType="solid">
        <fgColor rgb="FFFF9900"/>
        <bgColor indexed="64"/>
      </patternFill>
    </fill>
    <fill>
      <patternFill patternType="solid">
        <fgColor theme="2" tint="-9.9978637043366805E-2"/>
        <bgColor indexed="64"/>
      </patternFill>
    </fill>
    <fill>
      <patternFill patternType="solid">
        <fgColor rgb="FFFF5050"/>
        <bgColor indexed="64"/>
      </patternFill>
    </fill>
    <fill>
      <patternFill patternType="solid">
        <fgColor theme="5" tint="0.39997558519241921"/>
        <bgColor indexed="64"/>
      </patternFill>
    </fill>
    <fill>
      <patternFill patternType="solid">
        <fgColor theme="5"/>
        <bgColor indexed="64"/>
      </patternFill>
    </fill>
    <fill>
      <patternFill patternType="solid">
        <fgColor rgb="FFFF0000"/>
        <bgColor indexed="64"/>
      </patternFill>
    </fill>
  </fills>
  <borders count="18">
    <border>
      <left/>
      <right/>
      <top/>
      <bottom/>
      <diagonal/>
    </border>
    <border>
      <left/>
      <right style="medium">
        <color rgb="FF000000"/>
      </right>
      <top/>
      <bottom style="medium">
        <color rgb="FF000000"/>
      </bottom>
      <diagonal/>
    </border>
    <border>
      <left/>
      <right/>
      <top/>
      <bottom style="medium">
        <color rgb="FF000000"/>
      </bottom>
      <diagonal/>
    </border>
    <border>
      <left style="medium">
        <color rgb="FF000000"/>
      </left>
      <right/>
      <top/>
      <bottom style="medium">
        <color rgb="FF000000"/>
      </bottom>
      <diagonal/>
    </border>
    <border>
      <left/>
      <right style="medium">
        <color rgb="FF000000"/>
      </right>
      <top/>
      <bottom/>
      <diagonal/>
    </border>
    <border>
      <left style="medium">
        <color rgb="FF000000"/>
      </left>
      <right/>
      <top/>
      <bottom/>
      <diagonal/>
    </border>
    <border>
      <left/>
      <right style="medium">
        <color rgb="FF000000"/>
      </right>
      <top style="medium">
        <color rgb="FF000000"/>
      </top>
      <bottom/>
      <diagonal/>
    </border>
    <border>
      <left/>
      <right/>
      <top style="medium">
        <color rgb="FF000000"/>
      </top>
      <bottom/>
      <diagonal/>
    </border>
    <border>
      <left style="medium">
        <color rgb="FF000000"/>
      </left>
      <right/>
      <top style="medium">
        <color rgb="FF000000"/>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s>
  <cellStyleXfs count="5">
    <xf numFmtId="0" fontId="0" fillId="0" borderId="0"/>
    <xf numFmtId="44" fontId="1" fillId="0" borderId="0" applyFont="0" applyFill="0" applyBorder="0" applyAlignment="0" applyProtection="0"/>
    <xf numFmtId="0" fontId="2" fillId="0" borderId="0"/>
    <xf numFmtId="0" fontId="16" fillId="0" borderId="0"/>
    <xf numFmtId="0" fontId="16" fillId="0" borderId="0"/>
  </cellStyleXfs>
  <cellXfs count="145">
    <xf numFmtId="0" fontId="0" fillId="0" borderId="0" xfId="0"/>
    <xf numFmtId="0" fontId="2" fillId="0" borderId="0" xfId="2"/>
    <xf numFmtId="0" fontId="0" fillId="0" borderId="0" xfId="0" applyAlignment="1">
      <alignment horizontal="center"/>
    </xf>
    <xf numFmtId="0" fontId="6" fillId="2" borderId="0" xfId="0" applyFont="1" applyFill="1"/>
    <xf numFmtId="0" fontId="7" fillId="2" borderId="9" xfId="0" applyFont="1" applyFill="1" applyBorder="1" applyAlignment="1">
      <alignment horizontal="left" vertical="center" wrapText="1"/>
    </xf>
    <xf numFmtId="0" fontId="7" fillId="2" borderId="9"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7" fillId="2" borderId="9" xfId="0" applyFont="1" applyFill="1" applyBorder="1" applyAlignment="1">
      <alignment horizontal="left" vertical="center" wrapText="1" indent="1"/>
    </xf>
    <xf numFmtId="0" fontId="11" fillId="3" borderId="13" xfId="0" applyFont="1" applyFill="1" applyBorder="1" applyAlignment="1">
      <alignment horizontal="center"/>
    </xf>
    <xf numFmtId="0" fontId="9" fillId="2" borderId="0" xfId="0" applyFont="1" applyFill="1"/>
    <xf numFmtId="164" fontId="10" fillId="4" borderId="9" xfId="1" applyNumberFormat="1"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4" borderId="9" xfId="0" applyFont="1" applyFill="1" applyBorder="1" applyAlignment="1">
      <alignment horizontal="left" vertical="center" wrapText="1"/>
    </xf>
    <xf numFmtId="0" fontId="11" fillId="5" borderId="9" xfId="0" applyFont="1" applyFill="1" applyBorder="1" applyAlignment="1">
      <alignment horizontal="center" vertical="center" wrapText="1"/>
    </xf>
    <xf numFmtId="0" fontId="0" fillId="0" borderId="0" xfId="0" applyAlignment="1">
      <alignment vertical="center"/>
    </xf>
    <xf numFmtId="0" fontId="0" fillId="0" borderId="0" xfId="0" applyAlignment="1">
      <alignment vertical="center" wrapText="1"/>
    </xf>
    <xf numFmtId="164" fontId="8" fillId="2" borderId="9" xfId="1" applyNumberFormat="1" applyFont="1" applyFill="1" applyBorder="1" applyAlignment="1">
      <alignment horizontal="left" vertical="center" wrapText="1"/>
    </xf>
    <xf numFmtId="0" fontId="8" fillId="0" borderId="9" xfId="0" applyFont="1" applyBorder="1" applyAlignment="1">
      <alignment horizontal="left" vertical="center" wrapText="1"/>
    </xf>
    <xf numFmtId="0" fontId="7" fillId="0" borderId="9" xfId="0" applyFont="1" applyBorder="1" applyAlignment="1">
      <alignment vertical="center" wrapText="1"/>
    </xf>
    <xf numFmtId="0" fontId="11" fillId="6" borderId="13" xfId="0" applyFont="1" applyFill="1" applyBorder="1" applyAlignment="1">
      <alignment horizontal="center" vertical="center"/>
    </xf>
    <xf numFmtId="0" fontId="8" fillId="0" borderId="9" xfId="0" applyFont="1" applyBorder="1" applyAlignment="1">
      <alignment vertical="center" wrapText="1"/>
    </xf>
    <xf numFmtId="0" fontId="11" fillId="3" borderId="13" xfId="0" applyFont="1" applyFill="1" applyBorder="1" applyAlignment="1">
      <alignment horizontal="center" vertical="center"/>
    </xf>
    <xf numFmtId="0" fontId="11" fillId="6" borderId="9" xfId="0" applyFont="1" applyFill="1" applyBorder="1" applyAlignment="1">
      <alignment horizontal="center" vertical="center"/>
    </xf>
    <xf numFmtId="0" fontId="7" fillId="0" borderId="9" xfId="0" applyFont="1" applyBorder="1" applyAlignment="1">
      <alignment horizontal="left" vertical="center" wrapText="1"/>
    </xf>
    <xf numFmtId="0" fontId="11" fillId="0" borderId="9" xfId="0" applyFont="1" applyBorder="1" applyAlignment="1">
      <alignment horizontal="center" vertical="center" wrapText="1"/>
    </xf>
    <xf numFmtId="0" fontId="11" fillId="7" borderId="9" xfId="0" applyFont="1" applyFill="1" applyBorder="1" applyAlignment="1">
      <alignment horizontal="center" vertical="center" wrapText="1"/>
    </xf>
    <xf numFmtId="0" fontId="11" fillId="8" borderId="9" xfId="0" applyFont="1" applyFill="1" applyBorder="1" applyAlignment="1">
      <alignment horizontal="center" vertical="center" wrapText="1"/>
    </xf>
    <xf numFmtId="0" fontId="12" fillId="0" borderId="0" xfId="0" applyFont="1"/>
    <xf numFmtId="0" fontId="0" fillId="0" borderId="9" xfId="0" applyBorder="1" applyAlignment="1">
      <alignment vertical="center"/>
    </xf>
    <xf numFmtId="0" fontId="0" fillId="3" borderId="9" xfId="0" applyFill="1" applyBorder="1" applyAlignment="1">
      <alignment vertical="center"/>
    </xf>
    <xf numFmtId="164" fontId="10" fillId="4" borderId="12" xfId="1" applyNumberFormat="1" applyFont="1" applyFill="1" applyBorder="1" applyAlignment="1">
      <alignment horizontal="center" vertical="center" wrapText="1"/>
    </xf>
    <xf numFmtId="165" fontId="10" fillId="9" borderId="14" xfId="0" applyNumberFormat="1" applyFont="1" applyFill="1" applyBorder="1" applyAlignment="1">
      <alignment horizontal="left" vertical="center" wrapText="1"/>
    </xf>
    <xf numFmtId="0" fontId="14" fillId="3" borderId="9" xfId="0" applyFont="1" applyFill="1" applyBorder="1"/>
    <xf numFmtId="0" fontId="7" fillId="2" borderId="9" xfId="0" quotePrefix="1" applyFont="1" applyFill="1" applyBorder="1" applyAlignment="1">
      <alignment horizontal="left" vertical="center" wrapText="1"/>
    </xf>
    <xf numFmtId="0" fontId="0" fillId="0" borderId="9" xfId="0" applyBorder="1"/>
    <xf numFmtId="164" fontId="7" fillId="2" borderId="9" xfId="1" applyNumberFormat="1" applyFont="1" applyFill="1" applyBorder="1" applyAlignment="1">
      <alignment horizontal="left"/>
    </xf>
    <xf numFmtId="0" fontId="0" fillId="3" borderId="9" xfId="0" applyFill="1" applyBorder="1"/>
    <xf numFmtId="0" fontId="11" fillId="6" borderId="9" xfId="0" applyFont="1" applyFill="1" applyBorder="1" applyAlignment="1">
      <alignment horizontal="center"/>
    </xf>
    <xf numFmtId="0" fontId="0" fillId="6" borderId="9" xfId="0" applyFill="1" applyBorder="1"/>
    <xf numFmtId="0" fontId="13" fillId="0" borderId="0" xfId="0" quotePrefix="1" applyFont="1" applyAlignment="1">
      <alignment horizontal="left" vertical="center" wrapText="1"/>
    </xf>
    <xf numFmtId="0" fontId="15" fillId="2" borderId="9" xfId="0" applyFont="1" applyFill="1" applyBorder="1" applyAlignment="1">
      <alignment horizontal="left" vertical="center" wrapText="1"/>
    </xf>
    <xf numFmtId="0" fontId="11" fillId="10" borderId="9" xfId="0" applyFont="1" applyFill="1" applyBorder="1" applyAlignment="1">
      <alignment horizontal="center" vertical="center" wrapText="1"/>
    </xf>
    <xf numFmtId="0" fontId="7" fillId="2" borderId="9" xfId="0" quotePrefix="1" applyFont="1" applyFill="1" applyBorder="1" applyAlignment="1">
      <alignment horizontal="left" vertical="center" wrapText="1" indent="1"/>
    </xf>
    <xf numFmtId="0" fontId="11" fillId="2" borderId="9" xfId="0" quotePrefix="1" applyFont="1" applyFill="1" applyBorder="1" applyAlignment="1">
      <alignment horizontal="center" vertical="center" wrapText="1"/>
    </xf>
    <xf numFmtId="0" fontId="0" fillId="6" borderId="9" xfId="0" applyFill="1" applyBorder="1" applyAlignment="1">
      <alignment wrapText="1"/>
    </xf>
    <xf numFmtId="0" fontId="7" fillId="11" borderId="9" xfId="0" applyFont="1" applyFill="1" applyBorder="1" applyAlignment="1">
      <alignment horizontal="left" vertical="center" wrapText="1" indent="1"/>
    </xf>
    <xf numFmtId="0" fontId="7" fillId="11" borderId="9" xfId="0" applyFont="1" applyFill="1" applyBorder="1" applyAlignment="1">
      <alignment horizontal="left" vertical="center" wrapText="1"/>
    </xf>
    <xf numFmtId="0" fontId="11" fillId="6" borderId="13" xfId="0" applyFont="1" applyFill="1" applyBorder="1" applyAlignment="1">
      <alignment horizontal="center"/>
    </xf>
    <xf numFmtId="0" fontId="7" fillId="0" borderId="9" xfId="0" applyFont="1" applyBorder="1" applyAlignment="1">
      <alignment horizontal="left" vertical="center" wrapText="1" indent="1"/>
    </xf>
    <xf numFmtId="0" fontId="7" fillId="0" borderId="9" xfId="0" quotePrefix="1" applyFont="1" applyBorder="1" applyAlignment="1">
      <alignment horizontal="left" vertical="center" wrapText="1"/>
    </xf>
    <xf numFmtId="0" fontId="8" fillId="12" borderId="15" xfId="4" applyFont="1" applyFill="1" applyBorder="1" applyAlignment="1">
      <alignment horizontal="left" vertical="center" wrapText="1"/>
    </xf>
    <xf numFmtId="0" fontId="0" fillId="0" borderId="0" xfId="0" applyAlignment="1">
      <alignment vertical="top"/>
    </xf>
    <xf numFmtId="0" fontId="18" fillId="0" borderId="16" xfId="0" applyFont="1" applyBorder="1" applyAlignment="1">
      <alignment horizontal="center" vertical="center" wrapText="1"/>
    </xf>
    <xf numFmtId="0" fontId="8" fillId="12" borderId="16" xfId="0" applyFont="1" applyFill="1" applyBorder="1" applyAlignment="1">
      <alignment horizontal="left" vertical="center" wrapText="1"/>
    </xf>
    <xf numFmtId="0" fontId="11" fillId="20" borderId="9" xfId="0" applyFont="1" applyFill="1" applyBorder="1" applyAlignment="1">
      <alignment horizontal="center" vertical="center" wrapText="1"/>
    </xf>
    <xf numFmtId="0" fontId="7" fillId="12" borderId="16" xfId="0" applyFont="1" applyFill="1" applyBorder="1" applyAlignment="1">
      <alignment horizontal="left" vertical="center" wrapText="1"/>
    </xf>
    <xf numFmtId="0" fontId="11" fillId="21" borderId="9" xfId="0" applyFont="1" applyFill="1" applyBorder="1" applyAlignment="1">
      <alignment horizontal="center" vertical="center" wrapText="1"/>
    </xf>
    <xf numFmtId="0" fontId="7" fillId="2" borderId="9" xfId="0" applyFont="1" applyFill="1" applyBorder="1" applyAlignment="1">
      <alignment horizontal="left" vertical="top" wrapText="1"/>
    </xf>
    <xf numFmtId="0" fontId="7" fillId="12" borderId="14" xfId="0" applyFont="1" applyFill="1" applyBorder="1" applyAlignment="1">
      <alignment horizontal="left" vertical="center" wrapText="1"/>
    </xf>
    <xf numFmtId="0" fontId="0" fillId="0" borderId="0" xfId="0" applyAlignment="1">
      <alignment horizontal="left" vertical="center"/>
    </xf>
    <xf numFmtId="0" fontId="6" fillId="12" borderId="0" xfId="0" applyFont="1" applyFill="1" applyAlignment="1">
      <alignment horizontal="left" vertical="center"/>
    </xf>
    <xf numFmtId="0" fontId="7" fillId="2" borderId="10" xfId="0" applyFont="1" applyFill="1" applyBorder="1" applyAlignment="1">
      <alignment horizontal="left" vertical="center" wrapText="1"/>
    </xf>
    <xf numFmtId="0" fontId="7" fillId="2" borderId="11" xfId="0" applyFont="1" applyFill="1" applyBorder="1" applyAlignment="1">
      <alignment horizontal="left" vertical="center" wrapText="1"/>
    </xf>
    <xf numFmtId="0" fontId="7" fillId="2" borderId="16" xfId="0" applyFont="1" applyFill="1" applyBorder="1" applyAlignment="1">
      <alignment horizontal="left" vertical="center" wrapText="1"/>
    </xf>
    <xf numFmtId="0" fontId="22" fillId="12" borderId="16" xfId="0" applyFont="1" applyFill="1" applyBorder="1" applyAlignment="1">
      <alignment horizontal="left" vertical="center" wrapText="1"/>
    </xf>
    <xf numFmtId="164" fontId="10" fillId="4" borderId="9" xfId="1" applyNumberFormat="1" applyFont="1" applyFill="1" applyBorder="1" applyAlignment="1">
      <alignment horizontal="center" vertical="top" wrapText="1"/>
    </xf>
    <xf numFmtId="0" fontId="10" fillId="4" borderId="9" xfId="0" applyFont="1" applyFill="1" applyBorder="1" applyAlignment="1">
      <alignment horizontal="center" vertical="top" wrapText="1"/>
    </xf>
    <xf numFmtId="0" fontId="9" fillId="2" borderId="0" xfId="0" applyFont="1" applyFill="1" applyAlignment="1">
      <alignment vertical="center"/>
    </xf>
    <xf numFmtId="0" fontId="6" fillId="2" borderId="0" xfId="0" applyFont="1" applyFill="1" applyAlignment="1">
      <alignment vertical="center"/>
    </xf>
    <xf numFmtId="0" fontId="25" fillId="0" borderId="0" xfId="0" applyFont="1" applyAlignment="1">
      <alignment vertical="center" wrapText="1"/>
    </xf>
    <xf numFmtId="164" fontId="7" fillId="2" borderId="9" xfId="1" applyNumberFormat="1" applyFont="1" applyFill="1" applyBorder="1" applyAlignment="1">
      <alignment horizontal="left" vertical="center"/>
    </xf>
    <xf numFmtId="0" fontId="0" fillId="22" borderId="9" xfId="0" applyFill="1" applyBorder="1" applyAlignment="1">
      <alignment vertical="center"/>
    </xf>
    <xf numFmtId="0" fontId="6" fillId="0" borderId="0" xfId="0" applyFont="1" applyAlignment="1">
      <alignment vertical="center"/>
    </xf>
    <xf numFmtId="0" fontId="13" fillId="0" borderId="9" xfId="0" applyFont="1" applyBorder="1" applyAlignment="1">
      <alignment vertical="center" wrapText="1"/>
    </xf>
    <xf numFmtId="0" fontId="21" fillId="2" borderId="9" xfId="0" applyFont="1" applyFill="1" applyBorder="1" applyAlignment="1">
      <alignment horizontal="center" vertical="center" wrapText="1"/>
    </xf>
    <xf numFmtId="0" fontId="15" fillId="0" borderId="9" xfId="0" applyFont="1" applyBorder="1" applyAlignment="1">
      <alignment vertical="center" wrapText="1"/>
    </xf>
    <xf numFmtId="0" fontId="15" fillId="6" borderId="11" xfId="0" applyFont="1" applyFill="1" applyBorder="1" applyAlignment="1">
      <alignment horizontal="left" vertical="center" wrapText="1"/>
    </xf>
    <xf numFmtId="0" fontId="15" fillId="6" borderId="9" xfId="0" applyFont="1" applyFill="1" applyBorder="1" applyAlignment="1">
      <alignment horizontal="left" vertical="center" wrapText="1"/>
    </xf>
    <xf numFmtId="0" fontId="13" fillId="22" borderId="9" xfId="0" applyFont="1" applyFill="1" applyBorder="1" applyAlignment="1">
      <alignment vertical="center"/>
    </xf>
    <xf numFmtId="0" fontId="13" fillId="0" borderId="0" xfId="0" applyFont="1" applyAlignment="1">
      <alignment vertical="center"/>
    </xf>
    <xf numFmtId="0" fontId="26" fillId="2" borderId="0" xfId="0" applyFont="1" applyFill="1" applyAlignment="1">
      <alignment vertical="center"/>
    </xf>
    <xf numFmtId="0" fontId="13" fillId="0" borderId="0" xfId="0" applyFont="1" applyAlignment="1">
      <alignment vertical="center" wrapText="1"/>
    </xf>
    <xf numFmtId="0" fontId="13" fillId="0" borderId="9" xfId="0" applyFont="1" applyBorder="1" applyAlignment="1">
      <alignment vertical="center" wrapText="1" shrinkToFit="1"/>
    </xf>
    <xf numFmtId="0" fontId="8" fillId="23" borderId="9" xfId="0" quotePrefix="1" applyFont="1" applyFill="1" applyBorder="1" applyAlignment="1">
      <alignment horizontal="left" vertical="center" wrapText="1"/>
    </xf>
    <xf numFmtId="0" fontId="16" fillId="0" borderId="0" xfId="4"/>
    <xf numFmtId="0" fontId="24" fillId="0" borderId="0" xfId="4" applyFont="1"/>
    <xf numFmtId="0" fontId="2" fillId="0" borderId="0" xfId="4" applyFont="1"/>
    <xf numFmtId="0" fontId="1" fillId="0" borderId="0" xfId="4" applyFont="1"/>
    <xf numFmtId="0" fontId="16" fillId="0" borderId="0" xfId="4" applyAlignment="1">
      <alignment vertical="top" wrapText="1"/>
    </xf>
    <xf numFmtId="0" fontId="23" fillId="9" borderId="16" xfId="4" applyFont="1" applyFill="1" applyBorder="1" applyAlignment="1">
      <alignment horizontal="center" vertical="center" wrapText="1"/>
    </xf>
    <xf numFmtId="0" fontId="23" fillId="9" borderId="16" xfId="4" applyFont="1" applyFill="1" applyBorder="1" applyAlignment="1">
      <alignment horizontal="left" vertical="center" wrapText="1"/>
    </xf>
    <xf numFmtId="165" fontId="10" fillId="9" borderId="14" xfId="4" applyNumberFormat="1" applyFont="1" applyFill="1" applyBorder="1" applyAlignment="1">
      <alignment horizontal="left" vertical="center" wrapText="1"/>
    </xf>
    <xf numFmtId="0" fontId="9" fillId="12" borderId="0" xfId="4" applyFont="1" applyFill="1"/>
    <xf numFmtId="0" fontId="19" fillId="17" borderId="14" xfId="4" applyFont="1" applyFill="1" applyBorder="1" applyAlignment="1">
      <alignment horizontal="center"/>
    </xf>
    <xf numFmtId="0" fontId="16" fillId="3" borderId="9" xfId="4" applyFill="1" applyBorder="1" applyAlignment="1">
      <alignment vertical="top" wrapText="1"/>
    </xf>
    <xf numFmtId="0" fontId="6" fillId="12" borderId="0" xfId="4" applyFont="1" applyFill="1"/>
    <xf numFmtId="0" fontId="19" fillId="12" borderId="16" xfId="4" applyFont="1" applyFill="1" applyBorder="1" applyAlignment="1">
      <alignment horizontal="center" vertical="center" wrapText="1"/>
    </xf>
    <xf numFmtId="0" fontId="22" fillId="12" borderId="16" xfId="4" applyFont="1" applyFill="1" applyBorder="1" applyAlignment="1">
      <alignment horizontal="left" vertical="center" wrapText="1"/>
    </xf>
    <xf numFmtId="0" fontId="19" fillId="15" borderId="16" xfId="4" applyFont="1" applyFill="1" applyBorder="1" applyAlignment="1">
      <alignment horizontal="center" vertical="center" wrapText="1"/>
    </xf>
    <xf numFmtId="0" fontId="19" fillId="18" borderId="16" xfId="4" applyFont="1" applyFill="1" applyBorder="1" applyAlignment="1">
      <alignment horizontal="center" vertical="center" wrapText="1"/>
    </xf>
    <xf numFmtId="0" fontId="17" fillId="0" borderId="9" xfId="4" applyFont="1" applyBorder="1" applyAlignment="1">
      <alignment vertical="top" wrapText="1"/>
    </xf>
    <xf numFmtId="0" fontId="19" fillId="13" borderId="16" xfId="4" applyFont="1" applyFill="1" applyBorder="1" applyAlignment="1">
      <alignment horizontal="center" vertical="center" wrapText="1"/>
    </xf>
    <xf numFmtId="0" fontId="8" fillId="12" borderId="16" xfId="4" applyFont="1" applyFill="1" applyBorder="1" applyAlignment="1">
      <alignment horizontal="left" vertical="center" wrapText="1"/>
    </xf>
    <xf numFmtId="0" fontId="18" fillId="14" borderId="16" xfId="4" applyFont="1" applyFill="1" applyBorder="1" applyAlignment="1">
      <alignment horizontal="center" vertical="center" wrapText="1"/>
    </xf>
    <xf numFmtId="0" fontId="18" fillId="18" borderId="16" xfId="4" applyFont="1" applyFill="1" applyBorder="1" applyAlignment="1">
      <alignment horizontal="center" vertical="center" wrapText="1"/>
    </xf>
    <xf numFmtId="0" fontId="7" fillId="12" borderId="15" xfId="4" applyFont="1" applyFill="1" applyBorder="1" applyAlignment="1">
      <alignment horizontal="left" vertical="center" wrapText="1"/>
    </xf>
    <xf numFmtId="0" fontId="20" fillId="16" borderId="16" xfId="4" applyFont="1" applyFill="1" applyBorder="1" applyAlignment="1">
      <alignment horizontal="center" vertical="center" wrapText="1"/>
    </xf>
    <xf numFmtId="0" fontId="7" fillId="12" borderId="16" xfId="4" applyFont="1" applyFill="1" applyBorder="1" applyAlignment="1">
      <alignment horizontal="left" vertical="center" wrapText="1"/>
    </xf>
    <xf numFmtId="0" fontId="18" fillId="15" borderId="16" xfId="4" applyFont="1" applyFill="1" applyBorder="1" applyAlignment="1">
      <alignment horizontal="center" vertical="center" wrapText="1"/>
    </xf>
    <xf numFmtId="0" fontId="18" fillId="13" borderId="16" xfId="4" applyFont="1" applyFill="1" applyBorder="1" applyAlignment="1">
      <alignment horizontal="center" vertical="center" wrapText="1"/>
    </xf>
    <xf numFmtId="0" fontId="21" fillId="14" borderId="16" xfId="4" applyFont="1" applyFill="1" applyBorder="1" applyAlignment="1">
      <alignment horizontal="center" vertical="center" wrapText="1"/>
    </xf>
    <xf numFmtId="49" fontId="8" fillId="12" borderId="15" xfId="4" applyNumberFormat="1" applyFont="1" applyFill="1" applyBorder="1" applyAlignment="1">
      <alignment horizontal="left" vertical="center" wrapText="1"/>
    </xf>
    <xf numFmtId="0" fontId="20" fillId="19" borderId="14" xfId="4" applyFont="1" applyFill="1" applyBorder="1" applyAlignment="1">
      <alignment horizontal="center" vertical="center" wrapText="1"/>
    </xf>
    <xf numFmtId="0" fontId="18" fillId="14" borderId="15" xfId="4" applyFont="1" applyFill="1" applyBorder="1" applyAlignment="1">
      <alignment horizontal="center" vertical="center" wrapText="1"/>
    </xf>
    <xf numFmtId="0" fontId="18" fillId="18" borderId="15" xfId="4" applyFont="1" applyFill="1" applyBorder="1" applyAlignment="1">
      <alignment horizontal="center" vertical="center" wrapText="1"/>
    </xf>
    <xf numFmtId="0" fontId="19" fillId="16" borderId="16" xfId="4" applyFont="1" applyFill="1" applyBorder="1" applyAlignment="1">
      <alignment horizontal="center" vertical="center" wrapText="1"/>
    </xf>
    <xf numFmtId="165" fontId="10" fillId="9" borderId="16" xfId="4" applyNumberFormat="1" applyFont="1" applyFill="1" applyBorder="1" applyAlignment="1">
      <alignment horizontal="center" vertical="center" wrapText="1"/>
    </xf>
    <xf numFmtId="0" fontId="18" fillId="14" borderId="16" xfId="0" applyFont="1" applyFill="1" applyBorder="1" applyAlignment="1">
      <alignment horizontal="center" vertical="center" wrapText="1"/>
    </xf>
    <xf numFmtId="0" fontId="19" fillId="24" borderId="16" xfId="0" applyFont="1" applyFill="1" applyBorder="1" applyAlignment="1">
      <alignment horizontal="center" vertical="center" wrapText="1"/>
    </xf>
    <xf numFmtId="0" fontId="7" fillId="25" borderId="9" xfId="0" applyFont="1" applyFill="1" applyBorder="1" applyAlignment="1">
      <alignment horizontal="center" vertical="center" wrapText="1"/>
    </xf>
    <xf numFmtId="0" fontId="18" fillId="15" borderId="16" xfId="0" applyFont="1" applyFill="1" applyBorder="1" applyAlignment="1">
      <alignment horizontal="center" vertical="center" wrapText="1"/>
    </xf>
    <xf numFmtId="0" fontId="18" fillId="24" borderId="16"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11" borderId="11" xfId="0" applyFont="1" applyFill="1" applyBorder="1" applyAlignment="1">
      <alignment horizontal="left" vertical="center" wrapText="1"/>
    </xf>
    <xf numFmtId="0" fontId="11" fillId="21" borderId="13" xfId="0" applyFont="1" applyFill="1" applyBorder="1" applyAlignment="1">
      <alignment horizontal="center" vertical="center" wrapText="1"/>
    </xf>
    <xf numFmtId="0" fontId="11" fillId="26" borderId="9" xfId="0" applyFont="1" applyFill="1" applyBorder="1" applyAlignment="1">
      <alignment horizontal="center" vertical="center" wrapText="1"/>
    </xf>
    <xf numFmtId="0" fontId="4" fillId="0" borderId="8" xfId="2" applyFont="1" applyBorder="1" applyAlignment="1">
      <alignment horizontal="left" wrapText="1"/>
    </xf>
    <xf numFmtId="0" fontId="3" fillId="0" borderId="7" xfId="2" applyFont="1" applyBorder="1"/>
    <xf numFmtId="0" fontId="3" fillId="0" borderId="6" xfId="2" applyFont="1" applyBorder="1"/>
    <xf numFmtId="0" fontId="3" fillId="0" borderId="5" xfId="2" applyFont="1" applyBorder="1"/>
    <xf numFmtId="0" fontId="2" fillId="0" borderId="0" xfId="2"/>
    <xf numFmtId="0" fontId="3" fillId="0" borderId="4" xfId="2" applyFont="1" applyBorder="1"/>
    <xf numFmtId="0" fontId="3" fillId="0" borderId="3" xfId="2" applyFont="1" applyBorder="1"/>
    <xf numFmtId="0" fontId="3" fillId="0" borderId="2" xfId="2" applyFont="1" applyBorder="1"/>
    <xf numFmtId="0" fontId="3" fillId="0" borderId="1" xfId="2" applyFont="1" applyBorder="1"/>
    <xf numFmtId="0" fontId="11" fillId="3" borderId="12" xfId="0" applyFont="1" applyFill="1" applyBorder="1" applyAlignment="1">
      <alignment horizontal="center" vertical="center" wrapText="1"/>
    </xf>
    <xf numFmtId="0" fontId="11" fillId="3" borderId="11"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11" fillId="6" borderId="12"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1" fillId="6" borderId="10" xfId="0" applyFont="1" applyFill="1" applyBorder="1" applyAlignment="1">
      <alignment horizontal="center" vertical="center" wrapText="1"/>
    </xf>
    <xf numFmtId="0" fontId="19" fillId="17" borderId="15" xfId="4" applyFont="1" applyFill="1" applyBorder="1" applyAlignment="1">
      <alignment horizontal="center" vertical="center" wrapText="1"/>
    </xf>
    <xf numFmtId="0" fontId="3" fillId="0" borderId="17" xfId="4" applyFont="1" applyBorder="1"/>
    <xf numFmtId="0" fontId="18" fillId="17" borderId="15" xfId="4" applyFont="1" applyFill="1" applyBorder="1" applyAlignment="1">
      <alignment horizontal="center" vertical="center" wrapText="1"/>
    </xf>
    <xf numFmtId="0" fontId="14" fillId="0" borderId="17" xfId="4" applyFont="1" applyBorder="1"/>
  </cellXfs>
  <cellStyles count="5">
    <cellStyle name="Currency" xfId="1" builtinId="4"/>
    <cellStyle name="Normal" xfId="0" builtinId="0"/>
    <cellStyle name="Normal 2" xfId="2" xr:uid="{F633D17F-7F8F-4071-B12F-B0AE452EF8F1}"/>
    <cellStyle name="Normal 2 2" xfId="4" xr:uid="{4EF2C917-2969-4909-9685-D09CB6A92308}"/>
    <cellStyle name="Normal 3" xfId="3" xr:uid="{8669D9A6-8187-42A4-81B3-2F43E49F4801}"/>
  </cellStyles>
  <dxfs count="24">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patternType="solid">
          <fgColor rgb="FF92D050"/>
          <bgColor rgb="FF92D050"/>
        </patternFill>
      </fill>
    </dxf>
    <dxf>
      <fill>
        <patternFill patternType="solid">
          <fgColor rgb="FFFFD965"/>
          <bgColor rgb="FFFFD965"/>
        </patternFill>
      </fill>
    </dxf>
    <dxf>
      <fill>
        <patternFill patternType="solid">
          <fgColor theme="7"/>
          <bgColor theme="7"/>
        </patternFill>
      </fill>
    </dxf>
    <dxf>
      <fill>
        <patternFill patternType="solid">
          <fgColor rgb="FFFF0000"/>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externalLink" Target="externalLinks/externalLink9.xml"/><Relationship Id="rId10" Type="http://schemas.openxmlformats.org/officeDocument/2006/relationships/externalLink" Target="externalLinks/externalLink4.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96840</xdr:colOff>
      <xdr:row>0</xdr:row>
      <xdr:rowOff>290513</xdr:rowOff>
    </xdr:from>
    <xdr:ext cx="2124616" cy="1130300"/>
    <xdr:pic>
      <xdr:nvPicPr>
        <xdr:cNvPr id="2" name="Picture 1">
          <a:extLst>
            <a:ext uri="{FF2B5EF4-FFF2-40B4-BE49-F238E27FC236}">
              <a16:creationId xmlns:a16="http://schemas.microsoft.com/office/drawing/2014/main" id="{E385A0B4-BCFA-4749-8CA8-EAF622A15FAF}"/>
            </a:ext>
          </a:extLst>
        </xdr:cNvPr>
        <xdr:cNvPicPr>
          <a:picLocks noChangeAspect="1"/>
        </xdr:cNvPicPr>
      </xdr:nvPicPr>
      <xdr:blipFill>
        <a:blip xmlns:r="http://schemas.openxmlformats.org/officeDocument/2006/relationships" r:embed="rId1"/>
        <a:stretch>
          <a:fillRect/>
        </a:stretch>
      </xdr:blipFill>
      <xdr:spPr>
        <a:xfrm>
          <a:off x="239715" y="290513"/>
          <a:ext cx="2124616" cy="1130300"/>
        </a:xfrm>
        <a:prstGeom prst="rect">
          <a:avLst/>
        </a:prstGeom>
      </xdr:spPr>
    </xdr:pic>
    <xdr:clientData/>
  </xdr:oneCellAnchor>
  <xdr:oneCellAnchor>
    <xdr:from>
      <xdr:col>2</xdr:col>
      <xdr:colOff>2230439</xdr:colOff>
      <xdr:row>0</xdr:row>
      <xdr:rowOff>377826</xdr:rowOff>
    </xdr:from>
    <xdr:ext cx="3587749" cy="949165"/>
    <xdr:pic>
      <xdr:nvPicPr>
        <xdr:cNvPr id="3" name="Picture 2">
          <a:extLst>
            <a:ext uri="{FF2B5EF4-FFF2-40B4-BE49-F238E27FC236}">
              <a16:creationId xmlns:a16="http://schemas.microsoft.com/office/drawing/2014/main" id="{5EB6BE8E-8C01-45E0-AF53-0A255F76FE6A}"/>
            </a:ext>
          </a:extLst>
        </xdr:cNvPr>
        <xdr:cNvPicPr>
          <a:picLocks noChangeAspect="1"/>
        </xdr:cNvPicPr>
      </xdr:nvPicPr>
      <xdr:blipFill>
        <a:blip xmlns:r="http://schemas.openxmlformats.org/officeDocument/2006/relationships" r:embed="rId2"/>
        <a:stretch>
          <a:fillRect/>
        </a:stretch>
      </xdr:blipFill>
      <xdr:spPr>
        <a:xfrm>
          <a:off x="2738439" y="377826"/>
          <a:ext cx="3587749" cy="94916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2</xdr:col>
      <xdr:colOff>1810757</xdr:colOff>
      <xdr:row>0</xdr:row>
      <xdr:rowOff>58341</xdr:rowOff>
    </xdr:from>
    <xdr:to>
      <xdr:col>4</xdr:col>
      <xdr:colOff>649421</xdr:colOff>
      <xdr:row>0</xdr:row>
      <xdr:rowOff>878237</xdr:rowOff>
    </xdr:to>
    <xdr:pic>
      <xdr:nvPicPr>
        <xdr:cNvPr id="2" name="Picture 1">
          <a:extLst>
            <a:ext uri="{FF2B5EF4-FFF2-40B4-BE49-F238E27FC236}">
              <a16:creationId xmlns:a16="http://schemas.microsoft.com/office/drawing/2014/main" id="{79151A27-2A7A-485B-8876-2CBADDF5C5DF}"/>
            </a:ext>
          </a:extLst>
        </xdr:cNvPr>
        <xdr:cNvPicPr>
          <a:picLocks noChangeAspect="1"/>
        </xdr:cNvPicPr>
      </xdr:nvPicPr>
      <xdr:blipFill>
        <a:blip xmlns:r="http://schemas.openxmlformats.org/officeDocument/2006/relationships" r:embed="rId1"/>
        <a:stretch>
          <a:fillRect/>
        </a:stretch>
      </xdr:blipFill>
      <xdr:spPr>
        <a:xfrm>
          <a:off x="2312407" y="58341"/>
          <a:ext cx="3607514" cy="819896"/>
        </a:xfrm>
        <a:prstGeom prst="rect">
          <a:avLst/>
        </a:prstGeom>
      </xdr:spPr>
    </xdr:pic>
    <xdr:clientData/>
  </xdr:twoCellAnchor>
  <xdr:twoCellAnchor editAs="oneCell">
    <xdr:from>
      <xdr:col>5</xdr:col>
      <xdr:colOff>561</xdr:colOff>
      <xdr:row>0</xdr:row>
      <xdr:rowOff>11206</xdr:rowOff>
    </xdr:from>
    <xdr:to>
      <xdr:col>7</xdr:col>
      <xdr:colOff>1343700</xdr:colOff>
      <xdr:row>0</xdr:row>
      <xdr:rowOff>874059</xdr:rowOff>
    </xdr:to>
    <xdr:pic>
      <xdr:nvPicPr>
        <xdr:cNvPr id="3" name="Picture 2">
          <a:extLst>
            <a:ext uri="{FF2B5EF4-FFF2-40B4-BE49-F238E27FC236}">
              <a16:creationId xmlns:a16="http://schemas.microsoft.com/office/drawing/2014/main" id="{8F7E8DD6-7C3B-49E7-814E-7435335EAB11}"/>
            </a:ext>
          </a:extLst>
        </xdr:cNvPr>
        <xdr:cNvPicPr>
          <a:picLocks noChangeAspect="1"/>
        </xdr:cNvPicPr>
      </xdr:nvPicPr>
      <xdr:blipFill>
        <a:blip xmlns:r="http://schemas.openxmlformats.org/officeDocument/2006/relationships" r:embed="rId2"/>
        <a:stretch>
          <a:fillRect/>
        </a:stretch>
      </xdr:blipFill>
      <xdr:spPr>
        <a:xfrm>
          <a:off x="6388661" y="11206"/>
          <a:ext cx="5242039" cy="86285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1253378</xdr:colOff>
      <xdr:row>0</xdr:row>
      <xdr:rowOff>118222</xdr:rowOff>
    </xdr:from>
    <xdr:to>
      <xdr:col>4</xdr:col>
      <xdr:colOff>982866</xdr:colOff>
      <xdr:row>0</xdr:row>
      <xdr:rowOff>2378330</xdr:rowOff>
    </xdr:to>
    <xdr:pic>
      <xdr:nvPicPr>
        <xdr:cNvPr id="2" name="Picture 1">
          <a:extLst>
            <a:ext uri="{FF2B5EF4-FFF2-40B4-BE49-F238E27FC236}">
              <a16:creationId xmlns:a16="http://schemas.microsoft.com/office/drawing/2014/main" id="{7D055D5A-B33A-4EA2-A939-FD4A52EE4A4B}"/>
            </a:ext>
          </a:extLst>
        </xdr:cNvPr>
        <xdr:cNvPicPr>
          <a:picLocks noChangeAspect="1"/>
        </xdr:cNvPicPr>
      </xdr:nvPicPr>
      <xdr:blipFill>
        <a:blip xmlns:r="http://schemas.openxmlformats.org/officeDocument/2006/relationships" r:embed="rId1"/>
        <a:stretch>
          <a:fillRect/>
        </a:stretch>
      </xdr:blipFill>
      <xdr:spPr>
        <a:xfrm>
          <a:off x="1755028" y="118222"/>
          <a:ext cx="4339588" cy="2260108"/>
        </a:xfrm>
        <a:prstGeom prst="rect">
          <a:avLst/>
        </a:prstGeom>
      </xdr:spPr>
    </xdr:pic>
    <xdr:clientData/>
  </xdr:twoCellAnchor>
  <xdr:twoCellAnchor editAs="oneCell">
    <xdr:from>
      <xdr:col>5</xdr:col>
      <xdr:colOff>303120</xdr:colOff>
      <xdr:row>0</xdr:row>
      <xdr:rowOff>470648</xdr:rowOff>
    </xdr:from>
    <xdr:to>
      <xdr:col>7</xdr:col>
      <xdr:colOff>1364757</xdr:colOff>
      <xdr:row>0</xdr:row>
      <xdr:rowOff>1838902</xdr:rowOff>
    </xdr:to>
    <xdr:pic>
      <xdr:nvPicPr>
        <xdr:cNvPr id="3" name="Picture 2">
          <a:extLst>
            <a:ext uri="{FF2B5EF4-FFF2-40B4-BE49-F238E27FC236}">
              <a16:creationId xmlns:a16="http://schemas.microsoft.com/office/drawing/2014/main" id="{E934A458-87F6-4975-933E-7BDEE895210C}"/>
            </a:ext>
          </a:extLst>
        </xdr:cNvPr>
        <xdr:cNvPicPr>
          <a:picLocks noChangeAspect="1"/>
        </xdr:cNvPicPr>
      </xdr:nvPicPr>
      <xdr:blipFill>
        <a:blip xmlns:r="http://schemas.openxmlformats.org/officeDocument/2006/relationships" r:embed="rId2"/>
        <a:stretch>
          <a:fillRect/>
        </a:stretch>
      </xdr:blipFill>
      <xdr:spPr>
        <a:xfrm>
          <a:off x="6938870" y="470648"/>
          <a:ext cx="5258987" cy="136825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2</xdr:col>
      <xdr:colOff>1247776</xdr:colOff>
      <xdr:row>0</xdr:row>
      <xdr:rowOff>8165</xdr:rowOff>
    </xdr:from>
    <xdr:ext cx="4114800" cy="2257425"/>
    <xdr:pic>
      <xdr:nvPicPr>
        <xdr:cNvPr id="2" name="image1.png">
          <a:extLst>
            <a:ext uri="{FF2B5EF4-FFF2-40B4-BE49-F238E27FC236}">
              <a16:creationId xmlns:a16="http://schemas.microsoft.com/office/drawing/2014/main" id="{0537F006-51D6-4BE3-8D41-8B954BC9DF16}"/>
            </a:ext>
          </a:extLst>
        </xdr:cNvPr>
        <xdr:cNvPicPr preferRelativeResize="0"/>
      </xdr:nvPicPr>
      <xdr:blipFill>
        <a:blip xmlns:r="http://schemas.openxmlformats.org/officeDocument/2006/relationships" r:embed="rId1" cstate="print"/>
        <a:stretch>
          <a:fillRect/>
        </a:stretch>
      </xdr:blipFill>
      <xdr:spPr>
        <a:xfrm>
          <a:off x="1717676" y="8165"/>
          <a:ext cx="4114800" cy="2257425"/>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2</xdr:col>
      <xdr:colOff>1152525</xdr:colOff>
      <xdr:row>0</xdr:row>
      <xdr:rowOff>28575</xdr:rowOff>
    </xdr:from>
    <xdr:ext cx="4246719" cy="2260108"/>
    <xdr:pic>
      <xdr:nvPicPr>
        <xdr:cNvPr id="2" name="Picture 1">
          <a:extLst>
            <a:ext uri="{FF2B5EF4-FFF2-40B4-BE49-F238E27FC236}">
              <a16:creationId xmlns:a16="http://schemas.microsoft.com/office/drawing/2014/main" id="{C462FCF3-2528-4C38-B9BF-89A5FF73926B}"/>
            </a:ext>
          </a:extLst>
        </xdr:cNvPr>
        <xdr:cNvPicPr>
          <a:picLocks noChangeAspect="1"/>
        </xdr:cNvPicPr>
      </xdr:nvPicPr>
      <xdr:blipFill>
        <a:blip xmlns:r="http://schemas.openxmlformats.org/officeDocument/2006/relationships" r:embed="rId1"/>
        <a:stretch>
          <a:fillRect/>
        </a:stretch>
      </xdr:blipFill>
      <xdr:spPr>
        <a:xfrm>
          <a:off x="1654175" y="28575"/>
          <a:ext cx="4246719" cy="2260108"/>
        </a:xfrm>
        <a:prstGeom prst="rect">
          <a:avLst/>
        </a:prstGeom>
      </xdr:spPr>
    </xdr:pic>
    <xdr:clientData/>
  </xdr:oneCellAnchor>
  <xdr:oneCellAnchor>
    <xdr:from>
      <xdr:col>4</xdr:col>
      <xdr:colOff>1724025</xdr:colOff>
      <xdr:row>0</xdr:row>
      <xdr:rowOff>409575</xdr:rowOff>
    </xdr:from>
    <xdr:ext cx="5191800" cy="1371429"/>
    <xdr:pic>
      <xdr:nvPicPr>
        <xdr:cNvPr id="3" name="Picture 2">
          <a:extLst>
            <a:ext uri="{FF2B5EF4-FFF2-40B4-BE49-F238E27FC236}">
              <a16:creationId xmlns:a16="http://schemas.microsoft.com/office/drawing/2014/main" id="{88023812-7EAF-404D-9E2C-6F88C9FFD180}"/>
            </a:ext>
            <a:ext uri="{147F2762-F138-4A5C-976F-8EAC2B608ADB}">
              <a16:predDERef xmlns:a16="http://schemas.microsoft.com/office/drawing/2014/main" pred="{E4986998-92AD-46F4-8A25-CF20588FFE5B}"/>
            </a:ext>
          </a:extLst>
        </xdr:cNvPr>
        <xdr:cNvPicPr>
          <a:picLocks noChangeAspect="1"/>
        </xdr:cNvPicPr>
      </xdr:nvPicPr>
      <xdr:blipFill>
        <a:blip xmlns:r="http://schemas.openxmlformats.org/officeDocument/2006/relationships" r:embed="rId2"/>
        <a:stretch>
          <a:fillRect/>
        </a:stretch>
      </xdr:blipFill>
      <xdr:spPr>
        <a:xfrm>
          <a:off x="8956675" y="409575"/>
          <a:ext cx="5191800" cy="1371429"/>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irectie\Directie%20-%20MT\Harrie%20Dijkstra\Risk%20Assessment\Risk-Assessment-NIMD%2006-2019%2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nimddenhaag-my.sharepoint.com/personal/danielbotello_nimd_org/Documents/2020/07_Fundraising/7.1_MFA/7.1.1_POV/7.1.1.2_PowerOfDialogue_CountryPlan/ToC%20Development%20sessions/Risk-Assessment-NIMD%2006-2019%2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Directie\Directie%20-%20MT\Harrie%20Dijkstra\FPO\Risk-Assessment-NIMD%2006-2019%20(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irectie/Directie%20-%20MT/Harrie%20Dijkstra/FPO/Risk-Assessment-NIMD%2006-2019%20(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Grants%20Management/LEAP4Peace/14.%20Other/04.%20PoD%20Submitted%20to%20Ministry%20Full%20Program/2021%2011%2001%20-%20Annex%204%20-%20PoD%202022%20Risk%20Assesments.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C:\Users\stefanyvizcarra.NIMD\Downloads\L4P%20COL%202025%20Risk%20Matrix.xlsx" TargetMode="External"/><Relationship Id="rId1" Type="http://schemas.openxmlformats.org/officeDocument/2006/relationships/externalLinkPath" Target="file:///C:\Users\stefanyvizcarra.NIMD\Downloads\L4P%20COL%202025%20Risk%20Matrix.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https://nimddenhaag.sharepoint.com/sites/GrantsManagement/Shared%20Documents/03.%20LEAP4Peace/6.%20Planning/2025/GEN%202025/12%2011%2024%20GEN%202025%20risk%20assessment.xlsx" TargetMode="External"/><Relationship Id="rId1" Type="http://schemas.openxmlformats.org/officeDocument/2006/relationships/externalLinkPath" Target="/sites/GrantsManagement/Shared%20Documents/03.%20LEAP4Peace/6.%20Planning/2025/GEN%202025/12%2011%2024%20GEN%202025%20risk%20assessment.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Grants%20Management\Power%20of%20Dialogue\6.%20Planning\3.%20Annual%20Plan%202023\Final%20country%20annual%20plans\13.%20Myanmar\Annex%204.%20Updated%20Risk%20Assessment%20Framework_NIMD%20Myanmar_20221027.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sites/Myanmar/ME/Power%20of%20Dialogue/Planning%20and%20Strategy/Annual%20Plans/2024/Rating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2019"/>
      <sheetName val="Risk Assessment"/>
      <sheetName val="Ratings"/>
    </sheetNames>
    <sheetDataSet>
      <sheetData sheetId="0" refreshError="1"/>
      <sheetData sheetId="1" refreshError="1"/>
      <sheetData sheetId="2">
        <row r="5">
          <cell r="B5" t="str">
            <v>Unlikely</v>
          </cell>
        </row>
        <row r="6">
          <cell r="B6" t="str">
            <v>Possible</v>
          </cell>
        </row>
        <row r="7">
          <cell r="B7" t="str">
            <v>Likely</v>
          </cell>
        </row>
        <row r="8">
          <cell r="B8" t="str">
            <v>Highly likely</v>
          </cell>
        </row>
        <row r="9">
          <cell r="B9" t="str">
            <v>Certain/Imminent</v>
          </cell>
        </row>
        <row r="12">
          <cell r="B12" t="str">
            <v>Negligible</v>
          </cell>
        </row>
        <row r="13">
          <cell r="B13" t="str">
            <v>Minor</v>
          </cell>
        </row>
        <row r="14">
          <cell r="B14" t="str">
            <v>Moderate</v>
          </cell>
        </row>
        <row r="15">
          <cell r="B15" t="str">
            <v>Severe</v>
          </cell>
        </row>
        <row r="16">
          <cell r="B16" t="str">
            <v>Critical</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2019"/>
      <sheetName val="Risk Assessment"/>
      <sheetName val="Ratings"/>
    </sheetNames>
    <sheetDataSet>
      <sheetData sheetId="0" refreshError="1"/>
      <sheetData sheetId="1" refreshError="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2019"/>
      <sheetName val="Risk Assessment"/>
      <sheetName val="Ratings"/>
    </sheetNames>
    <sheetDataSet>
      <sheetData sheetId="0" refreshError="1"/>
      <sheetData sheetId="1" refreshError="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2019"/>
      <sheetName val="Risk Assessment"/>
      <sheetName val="Ratings"/>
    </sheetNames>
    <sheetDataSet>
      <sheetData sheetId="0" refreshError="1"/>
      <sheetData sheetId="1" refreshError="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empty format"/>
      <sheetName val="Overall"/>
      <sheetName val="Mali"/>
      <sheetName val="Burkina Faso"/>
      <sheetName val="Niger"/>
      <sheetName val="Senegal"/>
      <sheetName val="Tunisia"/>
      <sheetName val="Jordan"/>
      <sheetName val="Iraq"/>
      <sheetName val="Uganda"/>
      <sheetName val="Kenya"/>
      <sheetName val="Ethiopia"/>
      <sheetName val="Mozambique"/>
      <sheetName val="Guatemala"/>
      <sheetName val="Colombia"/>
      <sheetName val="Myanmar"/>
      <sheetName val="Rating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3">
          <cell r="H3" t="str">
            <v>UnlikelyNegligible</v>
          </cell>
          <cell r="I3" t="str">
            <v>Green</v>
          </cell>
        </row>
        <row r="4">
          <cell r="H4" t="str">
            <v>UnlikelyMinor</v>
          </cell>
          <cell r="I4" t="str">
            <v>Green</v>
          </cell>
        </row>
        <row r="5">
          <cell r="H5" t="str">
            <v>UnlikelyModerate</v>
          </cell>
          <cell r="I5" t="str">
            <v>Green</v>
          </cell>
        </row>
        <row r="6">
          <cell r="H6" t="str">
            <v>UnlikelySevere</v>
          </cell>
          <cell r="I6" t="str">
            <v>Yellow</v>
          </cell>
        </row>
        <row r="7">
          <cell r="H7" t="str">
            <v>UnlikelyCritical</v>
          </cell>
          <cell r="I7" t="str">
            <v>Yellow</v>
          </cell>
        </row>
        <row r="8">
          <cell r="H8" t="str">
            <v>PossibleNegligible</v>
          </cell>
          <cell r="I8" t="str">
            <v>Green</v>
          </cell>
        </row>
        <row r="9">
          <cell r="H9" t="str">
            <v>PossibleMinor</v>
          </cell>
          <cell r="I9" t="str">
            <v>Green</v>
          </cell>
        </row>
        <row r="10">
          <cell r="H10" t="str">
            <v>PossibleModerate</v>
          </cell>
          <cell r="I10" t="str">
            <v>Yellow</v>
          </cell>
        </row>
        <row r="11">
          <cell r="H11" t="str">
            <v>PossibleSevere</v>
          </cell>
          <cell r="I11" t="str">
            <v>Orange</v>
          </cell>
        </row>
        <row r="12">
          <cell r="H12" t="str">
            <v>PossibleCritical</v>
          </cell>
          <cell r="I12" t="str">
            <v>Orange</v>
          </cell>
        </row>
        <row r="13">
          <cell r="H13" t="str">
            <v>LikelyNegligible</v>
          </cell>
          <cell r="I13" t="str">
            <v>Green</v>
          </cell>
        </row>
        <row r="14">
          <cell r="H14" t="str">
            <v>LikelyMinor</v>
          </cell>
          <cell r="I14" t="str">
            <v>Yellow</v>
          </cell>
        </row>
        <row r="15">
          <cell r="H15" t="str">
            <v>LikelyModerate</v>
          </cell>
          <cell r="I15" t="str">
            <v>Orange</v>
          </cell>
        </row>
        <row r="16">
          <cell r="H16" t="str">
            <v>LikelySevere</v>
          </cell>
          <cell r="I16" t="str">
            <v>Orange</v>
          </cell>
        </row>
        <row r="17">
          <cell r="H17" t="str">
            <v>LikelyCritical</v>
          </cell>
          <cell r="I17" t="str">
            <v>Red</v>
          </cell>
        </row>
        <row r="18">
          <cell r="H18" t="str">
            <v>Highly likelyNegligible</v>
          </cell>
          <cell r="I18" t="str">
            <v>Yellow</v>
          </cell>
        </row>
        <row r="19">
          <cell r="H19" t="str">
            <v>Highly likelyMinor</v>
          </cell>
          <cell r="I19" t="str">
            <v>Yellow</v>
          </cell>
        </row>
        <row r="20">
          <cell r="H20" t="str">
            <v>Highly likelyModerate</v>
          </cell>
          <cell r="I20" t="str">
            <v>Orange</v>
          </cell>
        </row>
        <row r="21">
          <cell r="H21" t="str">
            <v>Highly likelySevere</v>
          </cell>
          <cell r="I21" t="str">
            <v>Red</v>
          </cell>
        </row>
        <row r="22">
          <cell r="H22" t="str">
            <v>Highly likelyCritical</v>
          </cell>
          <cell r="I22" t="str">
            <v>Red</v>
          </cell>
        </row>
        <row r="23">
          <cell r="H23" t="str">
            <v>Certain/ImminentNegligible</v>
          </cell>
          <cell r="I23" t="str">
            <v>Yellow</v>
          </cell>
        </row>
        <row r="24">
          <cell r="H24" t="str">
            <v>Certain/ImminentMinor</v>
          </cell>
          <cell r="I24" t="str">
            <v>Orange</v>
          </cell>
        </row>
        <row r="25">
          <cell r="B25">
            <v>1</v>
          </cell>
          <cell r="H25" t="str">
            <v>Certain/ImminentModerate</v>
          </cell>
          <cell r="I25" t="str">
            <v>Orange</v>
          </cell>
        </row>
        <row r="26">
          <cell r="B26">
            <v>2</v>
          </cell>
          <cell r="H26" t="str">
            <v>Certain/ImminentSevere</v>
          </cell>
          <cell r="I26" t="str">
            <v>Red</v>
          </cell>
        </row>
        <row r="27">
          <cell r="B27">
            <v>3</v>
          </cell>
          <cell r="H27" t="str">
            <v>Certain/ImminentCritical</v>
          </cell>
          <cell r="I27" t="str">
            <v>Red</v>
          </cell>
        </row>
        <row r="28">
          <cell r="B28">
            <v>4</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isk Assessment 2025"/>
      <sheetName val="Ratings"/>
    </sheetNames>
    <sheetDataSet>
      <sheetData sheetId="0" refreshError="1"/>
      <sheetData sheetId="1">
        <row r="3">
          <cell r="H3" t="str">
            <v>UnlikelyNegligible</v>
          </cell>
          <cell r="I3" t="str">
            <v>Green</v>
          </cell>
        </row>
        <row r="4">
          <cell r="H4" t="str">
            <v>UnlikelyMinor</v>
          </cell>
          <cell r="I4" t="str">
            <v>Green</v>
          </cell>
        </row>
        <row r="5">
          <cell r="H5" t="str">
            <v>UnlikelyModerate</v>
          </cell>
          <cell r="I5" t="str">
            <v>Green</v>
          </cell>
        </row>
        <row r="6">
          <cell r="H6" t="str">
            <v>UnlikelySevere</v>
          </cell>
          <cell r="I6" t="str">
            <v>Yellow</v>
          </cell>
        </row>
        <row r="7">
          <cell r="H7" t="str">
            <v>UnlikelyCritical</v>
          </cell>
          <cell r="I7" t="str">
            <v>Yellow</v>
          </cell>
        </row>
        <row r="8">
          <cell r="H8" t="str">
            <v>PossibleNegligible</v>
          </cell>
          <cell r="I8" t="str">
            <v>Green</v>
          </cell>
        </row>
        <row r="9">
          <cell r="H9" t="str">
            <v>PossibleMinor</v>
          </cell>
          <cell r="I9" t="str">
            <v>Green</v>
          </cell>
        </row>
        <row r="10">
          <cell r="H10" t="str">
            <v>PossibleModerate</v>
          </cell>
          <cell r="I10" t="str">
            <v>Yellow</v>
          </cell>
        </row>
        <row r="11">
          <cell r="H11" t="str">
            <v>PossibleSevere</v>
          </cell>
          <cell r="I11" t="str">
            <v>Orange</v>
          </cell>
        </row>
        <row r="12">
          <cell r="H12" t="str">
            <v>PossibleCritical</v>
          </cell>
          <cell r="I12" t="str">
            <v>Orange</v>
          </cell>
        </row>
        <row r="13">
          <cell r="H13" t="str">
            <v>LikelyNegligible</v>
          </cell>
          <cell r="I13" t="str">
            <v>Green</v>
          </cell>
        </row>
        <row r="14">
          <cell r="H14" t="str">
            <v>LikelyMinor</v>
          </cell>
          <cell r="I14" t="str">
            <v>Yellow</v>
          </cell>
        </row>
        <row r="15">
          <cell r="H15" t="str">
            <v>LikelyModerate</v>
          </cell>
          <cell r="I15" t="str">
            <v>Orange</v>
          </cell>
        </row>
        <row r="16">
          <cell r="H16" t="str">
            <v>LikelySevere</v>
          </cell>
          <cell r="I16" t="str">
            <v>Orange</v>
          </cell>
        </row>
        <row r="17">
          <cell r="H17" t="str">
            <v>LikelyCritical</v>
          </cell>
          <cell r="I17" t="str">
            <v>Red</v>
          </cell>
        </row>
        <row r="18">
          <cell r="H18" t="str">
            <v>Highly likelyNegligible</v>
          </cell>
          <cell r="I18" t="str">
            <v>Yellow</v>
          </cell>
        </row>
        <row r="19">
          <cell r="H19" t="str">
            <v>Highly likelyMinor</v>
          </cell>
          <cell r="I19" t="str">
            <v>Yellow</v>
          </cell>
        </row>
        <row r="20">
          <cell r="B20">
            <v>1</v>
          </cell>
          <cell r="H20" t="str">
            <v>Highly likelyModerate</v>
          </cell>
          <cell r="I20" t="str">
            <v>Orange</v>
          </cell>
        </row>
        <row r="21">
          <cell r="B21">
            <v>2</v>
          </cell>
          <cell r="H21" t="str">
            <v>Highly likelySevere</v>
          </cell>
          <cell r="I21" t="str">
            <v>Red</v>
          </cell>
        </row>
        <row r="22">
          <cell r="B22">
            <v>3</v>
          </cell>
          <cell r="H22" t="str">
            <v>Highly likelyCritical</v>
          </cell>
          <cell r="I22" t="str">
            <v>Red</v>
          </cell>
        </row>
        <row r="23">
          <cell r="B23">
            <v>4</v>
          </cell>
          <cell r="H23" t="str">
            <v>Certain/ImminentNegligible</v>
          </cell>
          <cell r="I23" t="str">
            <v>Yellow</v>
          </cell>
        </row>
        <row r="24">
          <cell r="B24">
            <v>5</v>
          </cell>
          <cell r="H24" t="str">
            <v>Certain/ImminentMinor</v>
          </cell>
          <cell r="I24" t="str">
            <v>Orange</v>
          </cell>
        </row>
        <row r="25">
          <cell r="B25">
            <v>6</v>
          </cell>
          <cell r="H25" t="str">
            <v>Certain/ImminentModerate</v>
          </cell>
          <cell r="I25" t="str">
            <v>Orange</v>
          </cell>
        </row>
        <row r="26">
          <cell r="H26" t="str">
            <v>Certain/ImminentSevere</v>
          </cell>
          <cell r="I26" t="str">
            <v>Red</v>
          </cell>
        </row>
        <row r="27">
          <cell r="H27" t="str">
            <v>Certain/ImminentCritical</v>
          </cell>
          <cell r="I27" t="str">
            <v>Red</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4P Myanmar Risk Assessement"/>
      <sheetName val="Risk categories"/>
      <sheetName val="Responsibilities per country"/>
      <sheetName val="Ratings"/>
    </sheetNames>
    <sheetDataSet>
      <sheetData sheetId="0"/>
      <sheetData sheetId="1"/>
      <sheetData sheetId="2"/>
      <sheetData sheetId="3">
        <row r="3">
          <cell r="H3" t="str">
            <v>UnlikelyNegligible</v>
          </cell>
          <cell r="I3" t="str">
            <v>Green</v>
          </cell>
        </row>
        <row r="4">
          <cell r="H4" t="str">
            <v>UnlikelyMinor</v>
          </cell>
          <cell r="I4" t="str">
            <v>Green</v>
          </cell>
        </row>
        <row r="5">
          <cell r="H5" t="str">
            <v>UnlikelyModerate</v>
          </cell>
          <cell r="I5" t="str">
            <v>Green</v>
          </cell>
        </row>
        <row r="6">
          <cell r="H6" t="str">
            <v>UnlikelySevere</v>
          </cell>
          <cell r="I6" t="str">
            <v>Yellow</v>
          </cell>
        </row>
        <row r="7">
          <cell r="H7" t="str">
            <v>UnlikelyCritical</v>
          </cell>
          <cell r="I7" t="str">
            <v>Yellow</v>
          </cell>
        </row>
        <row r="8">
          <cell r="H8" t="str">
            <v>PossibleNegligible</v>
          </cell>
          <cell r="I8" t="str">
            <v>Green</v>
          </cell>
        </row>
        <row r="9">
          <cell r="H9" t="str">
            <v>PossibleMinor</v>
          </cell>
          <cell r="I9" t="str">
            <v>Green</v>
          </cell>
        </row>
        <row r="10">
          <cell r="H10" t="str">
            <v>PossibleModerate</v>
          </cell>
          <cell r="I10" t="str">
            <v>Yellow</v>
          </cell>
        </row>
        <row r="11">
          <cell r="H11" t="str">
            <v>PossibleSevere</v>
          </cell>
          <cell r="I11" t="str">
            <v>Orange</v>
          </cell>
        </row>
        <row r="12">
          <cell r="H12" t="str">
            <v>PossibleCritical</v>
          </cell>
          <cell r="I12" t="str">
            <v>Orange</v>
          </cell>
        </row>
        <row r="13">
          <cell r="H13" t="str">
            <v>LikelyNegligible</v>
          </cell>
          <cell r="I13" t="str">
            <v>Green</v>
          </cell>
        </row>
        <row r="14">
          <cell r="H14" t="str">
            <v>LikelyMinor</v>
          </cell>
          <cell r="I14" t="str">
            <v>Yellow</v>
          </cell>
        </row>
        <row r="15">
          <cell r="H15" t="str">
            <v>LikelyModerate</v>
          </cell>
          <cell r="I15" t="str">
            <v>Orange</v>
          </cell>
        </row>
        <row r="16">
          <cell r="H16" t="str">
            <v>LikelySevere</v>
          </cell>
          <cell r="I16" t="str">
            <v>Orange</v>
          </cell>
        </row>
        <row r="17">
          <cell r="H17" t="str">
            <v>LikelyCritical</v>
          </cell>
          <cell r="I17" t="str">
            <v>Red</v>
          </cell>
        </row>
        <row r="18">
          <cell r="H18" t="str">
            <v>Highly likelyNegligible</v>
          </cell>
          <cell r="I18" t="str">
            <v>Yellow</v>
          </cell>
        </row>
        <row r="19">
          <cell r="H19" t="str">
            <v>Highly likelyMinor</v>
          </cell>
          <cell r="I19" t="str">
            <v>Yellow</v>
          </cell>
        </row>
        <row r="20">
          <cell r="B20">
            <v>1</v>
          </cell>
          <cell r="H20" t="str">
            <v>Highly likelyModerate</v>
          </cell>
          <cell r="I20" t="str">
            <v>Orange</v>
          </cell>
        </row>
        <row r="21">
          <cell r="B21">
            <v>2</v>
          </cell>
          <cell r="H21" t="str">
            <v>Highly likelySevere</v>
          </cell>
          <cell r="I21" t="str">
            <v>Red</v>
          </cell>
        </row>
        <row r="22">
          <cell r="B22">
            <v>3</v>
          </cell>
          <cell r="H22" t="str">
            <v>Highly likelyCritical</v>
          </cell>
          <cell r="I22" t="str">
            <v>Red</v>
          </cell>
        </row>
        <row r="23">
          <cell r="H23" t="str">
            <v>Certain/ImminentNegligible</v>
          </cell>
          <cell r="I23" t="str">
            <v>Yellow</v>
          </cell>
        </row>
        <row r="24">
          <cell r="H24" t="str">
            <v>Certain/ImminentMinor</v>
          </cell>
          <cell r="I24" t="str">
            <v>Orange</v>
          </cell>
        </row>
        <row r="25">
          <cell r="H25" t="str">
            <v>Certain/ImminentModerate</v>
          </cell>
          <cell r="I25" t="str">
            <v>Orange</v>
          </cell>
        </row>
        <row r="26">
          <cell r="H26" t="str">
            <v>Certain/ImminentSevere</v>
          </cell>
          <cell r="I26" t="str">
            <v>Red</v>
          </cell>
        </row>
        <row r="27">
          <cell r="H27" t="str">
            <v>Certain/ImminentCritical</v>
          </cell>
          <cell r="I27" t="str">
            <v>Red</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empty format"/>
      <sheetName val="Overall"/>
      <sheetName val="Mali"/>
      <sheetName val="Burkina Faso"/>
      <sheetName val="Niger"/>
      <sheetName val="Senegal"/>
      <sheetName val="Tunisia"/>
      <sheetName val="Jordan"/>
      <sheetName val="Iraq"/>
      <sheetName val="Uganda"/>
      <sheetName val="Kenya"/>
      <sheetName val="Mozambique"/>
      <sheetName val="Guatemala"/>
      <sheetName val="Colombia"/>
      <sheetName val="Ethiopia"/>
      <sheetName val="Rating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3">
          <cell r="H3" t="str">
            <v>UnlikelyNegligible</v>
          </cell>
          <cell r="I3" t="str">
            <v>Green</v>
          </cell>
        </row>
        <row r="4">
          <cell r="H4" t="str">
            <v>UnlikelyMinor</v>
          </cell>
          <cell r="I4" t="str">
            <v>Green</v>
          </cell>
        </row>
        <row r="5">
          <cell r="H5" t="str">
            <v>UnlikelyModerate</v>
          </cell>
          <cell r="I5" t="str">
            <v>Green</v>
          </cell>
        </row>
        <row r="6">
          <cell r="H6" t="str">
            <v>UnlikelySevere</v>
          </cell>
          <cell r="I6" t="str">
            <v>Yellow</v>
          </cell>
        </row>
        <row r="7">
          <cell r="H7" t="str">
            <v>UnlikelyCritical</v>
          </cell>
          <cell r="I7" t="str">
            <v>Yellow</v>
          </cell>
        </row>
        <row r="8">
          <cell r="H8" t="str">
            <v>PossibleNegligible</v>
          </cell>
          <cell r="I8" t="str">
            <v>Green</v>
          </cell>
        </row>
        <row r="9">
          <cell r="H9" t="str">
            <v>PossibleMinor</v>
          </cell>
          <cell r="I9" t="str">
            <v>Green</v>
          </cell>
        </row>
        <row r="10">
          <cell r="H10" t="str">
            <v>PossibleModerate</v>
          </cell>
          <cell r="I10" t="str">
            <v>Yellow</v>
          </cell>
        </row>
        <row r="11">
          <cell r="H11" t="str">
            <v>PossibleSevere</v>
          </cell>
          <cell r="I11" t="str">
            <v>Orange</v>
          </cell>
        </row>
        <row r="12">
          <cell r="H12" t="str">
            <v>PossibleCritical</v>
          </cell>
          <cell r="I12" t="str">
            <v>Orange</v>
          </cell>
        </row>
        <row r="13">
          <cell r="H13" t="str">
            <v>LikelyNegligible</v>
          </cell>
          <cell r="I13" t="str">
            <v>Green</v>
          </cell>
        </row>
        <row r="14">
          <cell r="H14" t="str">
            <v>LikelyMinor</v>
          </cell>
          <cell r="I14" t="str">
            <v>Yellow</v>
          </cell>
        </row>
        <row r="15">
          <cell r="H15" t="str">
            <v>LikelyModerate</v>
          </cell>
          <cell r="I15" t="str">
            <v>Orange</v>
          </cell>
        </row>
        <row r="16">
          <cell r="H16" t="str">
            <v>LikelySevere</v>
          </cell>
          <cell r="I16" t="str">
            <v>Orange</v>
          </cell>
        </row>
        <row r="17">
          <cell r="H17" t="str">
            <v>LikelyCritical</v>
          </cell>
          <cell r="I17" t="str">
            <v>Red</v>
          </cell>
        </row>
        <row r="18">
          <cell r="H18" t="str">
            <v>Highly likelyNegligible</v>
          </cell>
          <cell r="I18" t="str">
            <v>Yellow</v>
          </cell>
        </row>
        <row r="19">
          <cell r="H19" t="str">
            <v>Highly likelyMinor</v>
          </cell>
          <cell r="I19" t="str">
            <v>Yellow</v>
          </cell>
        </row>
        <row r="20">
          <cell r="H20" t="str">
            <v>Highly likelyModerate</v>
          </cell>
          <cell r="I20" t="str">
            <v>Orange</v>
          </cell>
        </row>
        <row r="21">
          <cell r="H21" t="str">
            <v>Highly likelySevere</v>
          </cell>
          <cell r="I21" t="str">
            <v>Red</v>
          </cell>
        </row>
        <row r="22">
          <cell r="H22" t="str">
            <v>Highly likelyCritical</v>
          </cell>
          <cell r="I22" t="str">
            <v>Red</v>
          </cell>
        </row>
        <row r="23">
          <cell r="H23" t="str">
            <v>Certain/ImminentNegligible</v>
          </cell>
          <cell r="I23" t="str">
            <v>Yellow</v>
          </cell>
        </row>
        <row r="24">
          <cell r="H24" t="str">
            <v>Certain/ImminentMinor</v>
          </cell>
          <cell r="I24" t="str">
            <v>Orange</v>
          </cell>
        </row>
        <row r="25">
          <cell r="B25">
            <v>1</v>
          </cell>
          <cell r="H25" t="str">
            <v>Certain/ImminentModerate</v>
          </cell>
          <cell r="I25" t="str">
            <v>Orange</v>
          </cell>
        </row>
        <row r="26">
          <cell r="B26">
            <v>2</v>
          </cell>
          <cell r="H26" t="str">
            <v>Certain/ImminentSevere</v>
          </cell>
          <cell r="I26" t="str">
            <v>Red</v>
          </cell>
        </row>
        <row r="27">
          <cell r="H27" t="str">
            <v>Certain/ImminentCritical</v>
          </cell>
          <cell r="I27" t="str">
            <v>Red</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ings"/>
    </sheetNames>
    <sheetDataSet>
      <sheetData sheetId="0"/>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354B78-E4CB-4923-9F97-4E7266493C12}">
  <dimension ref="A1:I1000"/>
  <sheetViews>
    <sheetView workbookViewId="0">
      <selection activeCell="K9" sqref="K9"/>
    </sheetView>
  </sheetViews>
  <sheetFormatPr defaultColWidth="13.81640625" defaultRowHeight="15" customHeight="1" x14ac:dyDescent="0.3"/>
  <cols>
    <col min="1" max="1" width="52.54296875" style="1" customWidth="1"/>
    <col min="2" max="26" width="8.453125" style="1" customWidth="1"/>
    <col min="27" max="16384" width="13.81640625" style="1"/>
  </cols>
  <sheetData>
    <row r="1" spans="1:9" ht="18" customHeight="1" x14ac:dyDescent="0.3">
      <c r="A1" s="126" t="s">
        <v>0</v>
      </c>
      <c r="B1" s="127"/>
      <c r="C1" s="127"/>
      <c r="D1" s="127"/>
      <c r="E1" s="127"/>
      <c r="F1" s="127"/>
      <c r="G1" s="127"/>
      <c r="H1" s="127"/>
      <c r="I1" s="128"/>
    </row>
    <row r="2" spans="1:9" ht="14" x14ac:dyDescent="0.3">
      <c r="A2" s="129"/>
      <c r="B2" s="130"/>
      <c r="C2" s="130"/>
      <c r="D2" s="130"/>
      <c r="E2" s="130"/>
      <c r="F2" s="130"/>
      <c r="G2" s="130"/>
      <c r="H2" s="130"/>
      <c r="I2" s="131"/>
    </row>
    <row r="3" spans="1:9" ht="14" x14ac:dyDescent="0.3">
      <c r="A3" s="129"/>
      <c r="B3" s="130"/>
      <c r="C3" s="130"/>
      <c r="D3" s="130"/>
      <c r="E3" s="130"/>
      <c r="F3" s="130"/>
      <c r="G3" s="130"/>
      <c r="H3" s="130"/>
      <c r="I3" s="131"/>
    </row>
    <row r="4" spans="1:9" ht="14" x14ac:dyDescent="0.3">
      <c r="A4" s="129"/>
      <c r="B4" s="130"/>
      <c r="C4" s="130"/>
      <c r="D4" s="130"/>
      <c r="E4" s="130"/>
      <c r="F4" s="130"/>
      <c r="G4" s="130"/>
      <c r="H4" s="130"/>
      <c r="I4" s="131"/>
    </row>
    <row r="5" spans="1:9" ht="14" x14ac:dyDescent="0.3">
      <c r="A5" s="129"/>
      <c r="B5" s="130"/>
      <c r="C5" s="130"/>
      <c r="D5" s="130"/>
      <c r="E5" s="130"/>
      <c r="F5" s="130"/>
      <c r="G5" s="130"/>
      <c r="H5" s="130"/>
      <c r="I5" s="131"/>
    </row>
    <row r="6" spans="1:9" ht="14" x14ac:dyDescent="0.3">
      <c r="A6" s="129"/>
      <c r="B6" s="130"/>
      <c r="C6" s="130"/>
      <c r="D6" s="130"/>
      <c r="E6" s="130"/>
      <c r="F6" s="130"/>
      <c r="G6" s="130"/>
      <c r="H6" s="130"/>
      <c r="I6" s="131"/>
    </row>
    <row r="7" spans="1:9" ht="14" x14ac:dyDescent="0.3">
      <c r="A7" s="129"/>
      <c r="B7" s="130"/>
      <c r="C7" s="130"/>
      <c r="D7" s="130"/>
      <c r="E7" s="130"/>
      <c r="F7" s="130"/>
      <c r="G7" s="130"/>
      <c r="H7" s="130"/>
      <c r="I7" s="131"/>
    </row>
    <row r="8" spans="1:9" ht="14" x14ac:dyDescent="0.3">
      <c r="A8" s="129"/>
      <c r="B8" s="130"/>
      <c r="C8" s="130"/>
      <c r="D8" s="130"/>
      <c r="E8" s="130"/>
      <c r="F8" s="130"/>
      <c r="G8" s="130"/>
      <c r="H8" s="130"/>
      <c r="I8" s="131"/>
    </row>
    <row r="9" spans="1:9" ht="14" x14ac:dyDescent="0.3">
      <c r="A9" s="129"/>
      <c r="B9" s="130"/>
      <c r="C9" s="130"/>
      <c r="D9" s="130"/>
      <c r="E9" s="130"/>
      <c r="F9" s="130"/>
      <c r="G9" s="130"/>
      <c r="H9" s="130"/>
      <c r="I9" s="131"/>
    </row>
    <row r="10" spans="1:9" ht="11.25" customHeight="1" x14ac:dyDescent="0.3">
      <c r="A10" s="129"/>
      <c r="B10" s="130"/>
      <c r="C10" s="130"/>
      <c r="D10" s="130"/>
      <c r="E10" s="130"/>
      <c r="F10" s="130"/>
      <c r="G10" s="130"/>
      <c r="H10" s="130"/>
      <c r="I10" s="131"/>
    </row>
    <row r="11" spans="1:9" ht="14" x14ac:dyDescent="0.3">
      <c r="A11" s="129"/>
      <c r="B11" s="130"/>
      <c r="C11" s="130"/>
      <c r="D11" s="130"/>
      <c r="E11" s="130"/>
      <c r="F11" s="130"/>
      <c r="G11" s="130"/>
      <c r="H11" s="130"/>
      <c r="I11" s="131"/>
    </row>
    <row r="12" spans="1:9" ht="14" x14ac:dyDescent="0.3">
      <c r="A12" s="129"/>
      <c r="B12" s="130"/>
      <c r="C12" s="130"/>
      <c r="D12" s="130"/>
      <c r="E12" s="130"/>
      <c r="F12" s="130"/>
      <c r="G12" s="130"/>
      <c r="H12" s="130"/>
      <c r="I12" s="131"/>
    </row>
    <row r="13" spans="1:9" ht="14" x14ac:dyDescent="0.3">
      <c r="A13" s="129"/>
      <c r="B13" s="130"/>
      <c r="C13" s="130"/>
      <c r="D13" s="130"/>
      <c r="E13" s="130"/>
      <c r="F13" s="130"/>
      <c r="G13" s="130"/>
      <c r="H13" s="130"/>
      <c r="I13" s="131"/>
    </row>
    <row r="14" spans="1:9" ht="14" x14ac:dyDescent="0.3">
      <c r="A14" s="129"/>
      <c r="B14" s="130"/>
      <c r="C14" s="130"/>
      <c r="D14" s="130"/>
      <c r="E14" s="130"/>
      <c r="F14" s="130"/>
      <c r="G14" s="130"/>
      <c r="H14" s="130"/>
      <c r="I14" s="131"/>
    </row>
    <row r="15" spans="1:9" ht="14" x14ac:dyDescent="0.3">
      <c r="A15" s="129"/>
      <c r="B15" s="130"/>
      <c r="C15" s="130"/>
      <c r="D15" s="130"/>
      <c r="E15" s="130"/>
      <c r="F15" s="130"/>
      <c r="G15" s="130"/>
      <c r="H15" s="130"/>
      <c r="I15" s="131"/>
    </row>
    <row r="16" spans="1:9" ht="14" x14ac:dyDescent="0.3">
      <c r="A16" s="129"/>
      <c r="B16" s="130"/>
      <c r="C16" s="130"/>
      <c r="D16" s="130"/>
      <c r="E16" s="130"/>
      <c r="F16" s="130"/>
      <c r="G16" s="130"/>
      <c r="H16" s="130"/>
      <c r="I16" s="131"/>
    </row>
    <row r="17" spans="1:9" ht="14" x14ac:dyDescent="0.3">
      <c r="A17" s="129"/>
      <c r="B17" s="130"/>
      <c r="C17" s="130"/>
      <c r="D17" s="130"/>
      <c r="E17" s="130"/>
      <c r="F17" s="130"/>
      <c r="G17" s="130"/>
      <c r="H17" s="130"/>
      <c r="I17" s="131"/>
    </row>
    <row r="18" spans="1:9" ht="14" x14ac:dyDescent="0.3">
      <c r="A18" s="129"/>
      <c r="B18" s="130"/>
      <c r="C18" s="130"/>
      <c r="D18" s="130"/>
      <c r="E18" s="130"/>
      <c r="F18" s="130"/>
      <c r="G18" s="130"/>
      <c r="H18" s="130"/>
      <c r="I18" s="131"/>
    </row>
    <row r="19" spans="1:9" ht="14" x14ac:dyDescent="0.3">
      <c r="A19" s="129"/>
      <c r="B19" s="130"/>
      <c r="C19" s="130"/>
      <c r="D19" s="130"/>
      <c r="E19" s="130"/>
      <c r="F19" s="130"/>
      <c r="G19" s="130"/>
      <c r="H19" s="130"/>
      <c r="I19" s="131"/>
    </row>
    <row r="20" spans="1:9" ht="14.5" thickBot="1" x14ac:dyDescent="0.35">
      <c r="A20" s="132"/>
      <c r="B20" s="133"/>
      <c r="C20" s="133"/>
      <c r="D20" s="133"/>
      <c r="E20" s="133"/>
      <c r="F20" s="133"/>
      <c r="G20" s="133"/>
      <c r="H20" s="133"/>
      <c r="I20" s="134"/>
    </row>
    <row r="21" spans="1:9" ht="15.75" customHeight="1" x14ac:dyDescent="0.3"/>
    <row r="22" spans="1:9" ht="15.75" customHeight="1" x14ac:dyDescent="0.3"/>
    <row r="23" spans="1:9" ht="15.75" customHeight="1" x14ac:dyDescent="0.3"/>
    <row r="24" spans="1:9" ht="15.75" customHeight="1" x14ac:dyDescent="0.3"/>
    <row r="25" spans="1:9" ht="15.75" customHeight="1" x14ac:dyDescent="0.3"/>
    <row r="26" spans="1:9" ht="15.75" customHeight="1" x14ac:dyDescent="0.3"/>
    <row r="27" spans="1:9" ht="15.75" customHeight="1" x14ac:dyDescent="0.3"/>
    <row r="28" spans="1:9" ht="15.75" customHeight="1" x14ac:dyDescent="0.3"/>
    <row r="29" spans="1:9" ht="15.75" customHeight="1" x14ac:dyDescent="0.3"/>
    <row r="30" spans="1:9" ht="15.75" customHeight="1" x14ac:dyDescent="0.3"/>
    <row r="31" spans="1:9" ht="15.75" customHeight="1" x14ac:dyDescent="0.3"/>
    <row r="32" spans="1:9" ht="15.75" customHeight="1" x14ac:dyDescent="0.3"/>
    <row r="33" s="1" customFormat="1" ht="15.75" customHeight="1" x14ac:dyDescent="0.3"/>
    <row r="34" s="1" customFormat="1" ht="15.75" customHeight="1" x14ac:dyDescent="0.3"/>
    <row r="35" s="1" customFormat="1" ht="15.75" customHeight="1" x14ac:dyDescent="0.3"/>
    <row r="36" s="1" customFormat="1" ht="15.75" customHeight="1" x14ac:dyDescent="0.3"/>
    <row r="37" s="1" customFormat="1" ht="15.75" customHeight="1" x14ac:dyDescent="0.3"/>
    <row r="38" s="1" customFormat="1" ht="15.75" customHeight="1" x14ac:dyDescent="0.3"/>
    <row r="39" s="1" customFormat="1" ht="15.75" customHeight="1" x14ac:dyDescent="0.3"/>
    <row r="40" s="1" customFormat="1" ht="15.75" customHeight="1" x14ac:dyDescent="0.3"/>
    <row r="41" s="1" customFormat="1" ht="15.75" customHeight="1" x14ac:dyDescent="0.3"/>
    <row r="42" s="1" customFormat="1" ht="15.75" customHeight="1" x14ac:dyDescent="0.3"/>
    <row r="43" s="1" customFormat="1" ht="15.75" customHeight="1" x14ac:dyDescent="0.3"/>
    <row r="44" s="1" customFormat="1" ht="15.75" customHeight="1" x14ac:dyDescent="0.3"/>
    <row r="45" s="1" customFormat="1" ht="15.75" customHeight="1" x14ac:dyDescent="0.3"/>
    <row r="46" s="1" customFormat="1" ht="15.75" customHeight="1" x14ac:dyDescent="0.3"/>
    <row r="47" s="1" customFormat="1" ht="15.75" customHeight="1" x14ac:dyDescent="0.3"/>
    <row r="48" s="1" customFormat="1" ht="15.75" customHeight="1" x14ac:dyDescent="0.3"/>
    <row r="49" s="1" customFormat="1" ht="15.75" customHeight="1" x14ac:dyDescent="0.3"/>
    <row r="50" s="1" customFormat="1" ht="15.75" customHeight="1" x14ac:dyDescent="0.3"/>
    <row r="51" s="1" customFormat="1" ht="15.75" customHeight="1" x14ac:dyDescent="0.3"/>
    <row r="52" s="1" customFormat="1" ht="15.75" customHeight="1" x14ac:dyDescent="0.3"/>
    <row r="53" s="1" customFormat="1" ht="15.75" customHeight="1" x14ac:dyDescent="0.3"/>
    <row r="54" s="1" customFormat="1" ht="15.75" customHeight="1" x14ac:dyDescent="0.3"/>
    <row r="55" s="1" customFormat="1" ht="15.75" customHeight="1" x14ac:dyDescent="0.3"/>
    <row r="56" s="1" customFormat="1" ht="15.75" customHeight="1" x14ac:dyDescent="0.3"/>
    <row r="57" s="1" customFormat="1" ht="15.75" customHeight="1" x14ac:dyDescent="0.3"/>
    <row r="58" s="1" customFormat="1" ht="15.75" customHeight="1" x14ac:dyDescent="0.3"/>
    <row r="59" s="1" customFormat="1" ht="15.75" customHeight="1" x14ac:dyDescent="0.3"/>
    <row r="60" s="1" customFormat="1" ht="15.75" customHeight="1" x14ac:dyDescent="0.3"/>
    <row r="61" s="1" customFormat="1" ht="15.75" customHeight="1" x14ac:dyDescent="0.3"/>
    <row r="62" s="1" customFormat="1" ht="15.75" customHeight="1" x14ac:dyDescent="0.3"/>
    <row r="63" s="1" customFormat="1" ht="15.75" customHeight="1" x14ac:dyDescent="0.3"/>
    <row r="64" s="1" customFormat="1" ht="15.75" customHeight="1" x14ac:dyDescent="0.3"/>
    <row r="65" s="1" customFormat="1" ht="15.75" customHeight="1" x14ac:dyDescent="0.3"/>
    <row r="66" s="1" customFormat="1" ht="15.75" customHeight="1" x14ac:dyDescent="0.3"/>
    <row r="67" s="1" customFormat="1" ht="15.75" customHeight="1" x14ac:dyDescent="0.3"/>
    <row r="68" s="1" customFormat="1" ht="15.75" customHeight="1" x14ac:dyDescent="0.3"/>
    <row r="69" s="1" customFormat="1" ht="15.75" customHeight="1" x14ac:dyDescent="0.3"/>
    <row r="70" s="1" customFormat="1" ht="15.75" customHeight="1" x14ac:dyDescent="0.3"/>
    <row r="71" s="1" customFormat="1" ht="15.75" customHeight="1" x14ac:dyDescent="0.3"/>
    <row r="72" s="1" customFormat="1" ht="15.75" customHeight="1" x14ac:dyDescent="0.3"/>
    <row r="73" s="1" customFormat="1" ht="15.75" customHeight="1" x14ac:dyDescent="0.3"/>
    <row r="74" s="1" customFormat="1" ht="15.75" customHeight="1" x14ac:dyDescent="0.3"/>
    <row r="75" s="1" customFormat="1" ht="15.75" customHeight="1" x14ac:dyDescent="0.3"/>
    <row r="76" s="1" customFormat="1" ht="15.75" customHeight="1" x14ac:dyDescent="0.3"/>
    <row r="77" s="1" customFormat="1" ht="15.75" customHeight="1" x14ac:dyDescent="0.3"/>
    <row r="78" s="1" customFormat="1" ht="15.75" customHeight="1" x14ac:dyDescent="0.3"/>
    <row r="79" s="1" customFormat="1" ht="15.75" customHeight="1" x14ac:dyDescent="0.3"/>
    <row r="80" s="1" customFormat="1" ht="15.75" customHeight="1" x14ac:dyDescent="0.3"/>
    <row r="81" s="1" customFormat="1" ht="15.75" customHeight="1" x14ac:dyDescent="0.3"/>
    <row r="82" s="1" customFormat="1" ht="15.75" customHeight="1" x14ac:dyDescent="0.3"/>
    <row r="83" s="1" customFormat="1" ht="15.75" customHeight="1" x14ac:dyDescent="0.3"/>
    <row r="84" s="1" customFormat="1" ht="15.75" customHeight="1" x14ac:dyDescent="0.3"/>
    <row r="85" s="1" customFormat="1" ht="15.75" customHeight="1" x14ac:dyDescent="0.3"/>
    <row r="86" s="1" customFormat="1" ht="15.75" customHeight="1" x14ac:dyDescent="0.3"/>
    <row r="87" s="1" customFormat="1" ht="15.75" customHeight="1" x14ac:dyDescent="0.3"/>
    <row r="88" s="1" customFormat="1" ht="15.75" customHeight="1" x14ac:dyDescent="0.3"/>
    <row r="89" s="1" customFormat="1" ht="15.75" customHeight="1" x14ac:dyDescent="0.3"/>
    <row r="90" s="1" customFormat="1" ht="15.75" customHeight="1" x14ac:dyDescent="0.3"/>
    <row r="91" s="1" customFormat="1" ht="15.75" customHeight="1" x14ac:dyDescent="0.3"/>
    <row r="92" s="1" customFormat="1" ht="15.75" customHeight="1" x14ac:dyDescent="0.3"/>
    <row r="93" s="1" customFormat="1" ht="15.75" customHeight="1" x14ac:dyDescent="0.3"/>
    <row r="94" s="1" customFormat="1" ht="15.75" customHeight="1" x14ac:dyDescent="0.3"/>
    <row r="95" s="1" customFormat="1" ht="15.75" customHeight="1" x14ac:dyDescent="0.3"/>
    <row r="96" s="1" customFormat="1" ht="15.75" customHeight="1" x14ac:dyDescent="0.3"/>
    <row r="97" s="1" customFormat="1" ht="15.75" customHeight="1" x14ac:dyDescent="0.3"/>
    <row r="98" s="1" customFormat="1" ht="15.75" customHeight="1" x14ac:dyDescent="0.3"/>
    <row r="99" s="1" customFormat="1" ht="15.75" customHeight="1" x14ac:dyDescent="0.3"/>
    <row r="100" s="1" customFormat="1" ht="15.75" customHeight="1" x14ac:dyDescent="0.3"/>
    <row r="101" s="1" customFormat="1" ht="15.75" customHeight="1" x14ac:dyDescent="0.3"/>
    <row r="102" s="1" customFormat="1" ht="15.75" customHeight="1" x14ac:dyDescent="0.3"/>
    <row r="103" s="1" customFormat="1" ht="15.75" customHeight="1" x14ac:dyDescent="0.3"/>
    <row r="104" s="1" customFormat="1" ht="15.75" customHeight="1" x14ac:dyDescent="0.3"/>
    <row r="105" s="1" customFormat="1" ht="15.75" customHeight="1" x14ac:dyDescent="0.3"/>
    <row r="106" s="1" customFormat="1" ht="15.75" customHeight="1" x14ac:dyDescent="0.3"/>
    <row r="107" s="1" customFormat="1" ht="15.75" customHeight="1" x14ac:dyDescent="0.3"/>
    <row r="108" s="1" customFormat="1" ht="15.75" customHeight="1" x14ac:dyDescent="0.3"/>
    <row r="109" s="1" customFormat="1" ht="15.75" customHeight="1" x14ac:dyDescent="0.3"/>
    <row r="110" s="1" customFormat="1" ht="15.75" customHeight="1" x14ac:dyDescent="0.3"/>
    <row r="111" s="1" customFormat="1" ht="15.75" customHeight="1" x14ac:dyDescent="0.3"/>
    <row r="112" s="1" customFormat="1" ht="15.75" customHeight="1" x14ac:dyDescent="0.3"/>
    <row r="113" s="1" customFormat="1" ht="15.75" customHeight="1" x14ac:dyDescent="0.3"/>
    <row r="114" s="1" customFormat="1" ht="15.75" customHeight="1" x14ac:dyDescent="0.3"/>
    <row r="115" s="1" customFormat="1" ht="15.75" customHeight="1" x14ac:dyDescent="0.3"/>
    <row r="116" s="1" customFormat="1" ht="15.75" customHeight="1" x14ac:dyDescent="0.3"/>
    <row r="117" s="1" customFormat="1" ht="15.75" customHeight="1" x14ac:dyDescent="0.3"/>
    <row r="118" s="1" customFormat="1" ht="15.75" customHeight="1" x14ac:dyDescent="0.3"/>
    <row r="119" s="1" customFormat="1" ht="15.75" customHeight="1" x14ac:dyDescent="0.3"/>
    <row r="120" s="1" customFormat="1" ht="15.75" customHeight="1" x14ac:dyDescent="0.3"/>
    <row r="121" s="1" customFormat="1" ht="15.75" customHeight="1" x14ac:dyDescent="0.3"/>
    <row r="122" s="1" customFormat="1" ht="15.75" customHeight="1" x14ac:dyDescent="0.3"/>
    <row r="123" s="1" customFormat="1" ht="15.75" customHeight="1" x14ac:dyDescent="0.3"/>
    <row r="124" s="1" customFormat="1" ht="15.75" customHeight="1" x14ac:dyDescent="0.3"/>
    <row r="125" s="1" customFormat="1" ht="15.75" customHeight="1" x14ac:dyDescent="0.3"/>
    <row r="126" s="1" customFormat="1" ht="15.75" customHeight="1" x14ac:dyDescent="0.3"/>
    <row r="127" s="1" customFormat="1" ht="15.75" customHeight="1" x14ac:dyDescent="0.3"/>
    <row r="128" s="1" customFormat="1" ht="15.75" customHeight="1" x14ac:dyDescent="0.3"/>
    <row r="129" s="1" customFormat="1" ht="15.75" customHeight="1" x14ac:dyDescent="0.3"/>
    <row r="130" s="1" customFormat="1" ht="15.75" customHeight="1" x14ac:dyDescent="0.3"/>
    <row r="131" s="1" customFormat="1" ht="15.75" customHeight="1" x14ac:dyDescent="0.3"/>
    <row r="132" s="1" customFormat="1" ht="15.75" customHeight="1" x14ac:dyDescent="0.3"/>
    <row r="133" s="1" customFormat="1" ht="15.75" customHeight="1" x14ac:dyDescent="0.3"/>
    <row r="134" s="1" customFormat="1" ht="15.75" customHeight="1" x14ac:dyDescent="0.3"/>
    <row r="135" s="1" customFormat="1" ht="15.75" customHeight="1" x14ac:dyDescent="0.3"/>
    <row r="136" s="1" customFormat="1" ht="15.75" customHeight="1" x14ac:dyDescent="0.3"/>
    <row r="137" s="1" customFormat="1" ht="15.75" customHeight="1" x14ac:dyDescent="0.3"/>
    <row r="138" s="1" customFormat="1" ht="15.75" customHeight="1" x14ac:dyDescent="0.3"/>
    <row r="139" s="1" customFormat="1" ht="15.75" customHeight="1" x14ac:dyDescent="0.3"/>
    <row r="140" s="1" customFormat="1" ht="15.75" customHeight="1" x14ac:dyDescent="0.3"/>
    <row r="141" s="1" customFormat="1" ht="15.75" customHeight="1" x14ac:dyDescent="0.3"/>
    <row r="142" s="1" customFormat="1" ht="15.75" customHeight="1" x14ac:dyDescent="0.3"/>
    <row r="143" s="1" customFormat="1" ht="15.75" customHeight="1" x14ac:dyDescent="0.3"/>
    <row r="144" s="1" customFormat="1" ht="15.75" customHeight="1" x14ac:dyDescent="0.3"/>
    <row r="145" s="1" customFormat="1" ht="15.75" customHeight="1" x14ac:dyDescent="0.3"/>
    <row r="146" s="1" customFormat="1" ht="15.75" customHeight="1" x14ac:dyDescent="0.3"/>
    <row r="147" s="1" customFormat="1" ht="15.75" customHeight="1" x14ac:dyDescent="0.3"/>
    <row r="148" s="1" customFormat="1" ht="15.75" customHeight="1" x14ac:dyDescent="0.3"/>
    <row r="149" s="1" customFormat="1" ht="15.75" customHeight="1" x14ac:dyDescent="0.3"/>
    <row r="150" s="1" customFormat="1" ht="15.75" customHeight="1" x14ac:dyDescent="0.3"/>
    <row r="151" s="1" customFormat="1" ht="15.75" customHeight="1" x14ac:dyDescent="0.3"/>
    <row r="152" s="1" customFormat="1" ht="15.75" customHeight="1" x14ac:dyDescent="0.3"/>
    <row r="153" s="1" customFormat="1" ht="15.75" customHeight="1" x14ac:dyDescent="0.3"/>
    <row r="154" s="1" customFormat="1" ht="15.75" customHeight="1" x14ac:dyDescent="0.3"/>
    <row r="155" s="1" customFormat="1" ht="15.75" customHeight="1" x14ac:dyDescent="0.3"/>
    <row r="156" s="1" customFormat="1" ht="15.75" customHeight="1" x14ac:dyDescent="0.3"/>
    <row r="157" s="1" customFormat="1" ht="15.75" customHeight="1" x14ac:dyDescent="0.3"/>
    <row r="158" s="1" customFormat="1" ht="15.75" customHeight="1" x14ac:dyDescent="0.3"/>
    <row r="159" s="1" customFormat="1" ht="15.75" customHeight="1" x14ac:dyDescent="0.3"/>
    <row r="160" s="1" customFormat="1" ht="15.75" customHeight="1" x14ac:dyDescent="0.3"/>
    <row r="161" s="1" customFormat="1" ht="15.75" customHeight="1" x14ac:dyDescent="0.3"/>
    <row r="162" s="1" customFormat="1" ht="15.75" customHeight="1" x14ac:dyDescent="0.3"/>
    <row r="163" s="1" customFormat="1" ht="15.75" customHeight="1" x14ac:dyDescent="0.3"/>
    <row r="164" s="1" customFormat="1" ht="15.75" customHeight="1" x14ac:dyDescent="0.3"/>
    <row r="165" s="1" customFormat="1" ht="15.75" customHeight="1" x14ac:dyDescent="0.3"/>
    <row r="166" s="1" customFormat="1" ht="15.75" customHeight="1" x14ac:dyDescent="0.3"/>
    <row r="167" s="1" customFormat="1" ht="15.75" customHeight="1" x14ac:dyDescent="0.3"/>
    <row r="168" s="1" customFormat="1" ht="15.75" customHeight="1" x14ac:dyDescent="0.3"/>
    <row r="169" s="1" customFormat="1" ht="15.75" customHeight="1" x14ac:dyDescent="0.3"/>
    <row r="170" s="1" customFormat="1" ht="15.75" customHeight="1" x14ac:dyDescent="0.3"/>
    <row r="171" s="1" customFormat="1" ht="15.75" customHeight="1" x14ac:dyDescent="0.3"/>
    <row r="172" s="1" customFormat="1" ht="15.75" customHeight="1" x14ac:dyDescent="0.3"/>
    <row r="173" s="1" customFormat="1" ht="15.75" customHeight="1" x14ac:dyDescent="0.3"/>
    <row r="174" s="1" customFormat="1" ht="15.75" customHeight="1" x14ac:dyDescent="0.3"/>
    <row r="175" s="1" customFormat="1" ht="15.75" customHeight="1" x14ac:dyDescent="0.3"/>
    <row r="176" s="1" customFormat="1" ht="15.75" customHeight="1" x14ac:dyDescent="0.3"/>
    <row r="177" s="1" customFormat="1" ht="15.75" customHeight="1" x14ac:dyDescent="0.3"/>
    <row r="178" s="1" customFormat="1" ht="15.75" customHeight="1" x14ac:dyDescent="0.3"/>
    <row r="179" s="1" customFormat="1" ht="15.75" customHeight="1" x14ac:dyDescent="0.3"/>
    <row r="180" s="1" customFormat="1" ht="15.75" customHeight="1" x14ac:dyDescent="0.3"/>
    <row r="181" s="1" customFormat="1" ht="15.75" customHeight="1" x14ac:dyDescent="0.3"/>
    <row r="182" s="1" customFormat="1" ht="15.75" customHeight="1" x14ac:dyDescent="0.3"/>
    <row r="183" s="1" customFormat="1" ht="15.75" customHeight="1" x14ac:dyDescent="0.3"/>
    <row r="184" s="1" customFormat="1" ht="15.75" customHeight="1" x14ac:dyDescent="0.3"/>
    <row r="185" s="1" customFormat="1" ht="15.75" customHeight="1" x14ac:dyDescent="0.3"/>
    <row r="186" s="1" customFormat="1" ht="15.75" customHeight="1" x14ac:dyDescent="0.3"/>
    <row r="187" s="1" customFormat="1" ht="15.75" customHeight="1" x14ac:dyDescent="0.3"/>
    <row r="188" s="1" customFormat="1" ht="15.75" customHeight="1" x14ac:dyDescent="0.3"/>
    <row r="189" s="1" customFormat="1" ht="15.75" customHeight="1" x14ac:dyDescent="0.3"/>
    <row r="190" s="1" customFormat="1" ht="15.75" customHeight="1" x14ac:dyDescent="0.3"/>
    <row r="191" s="1" customFormat="1" ht="15.75" customHeight="1" x14ac:dyDescent="0.3"/>
    <row r="192" s="1" customFormat="1" ht="15.75" customHeight="1" x14ac:dyDescent="0.3"/>
    <row r="193" s="1" customFormat="1" ht="15.75" customHeight="1" x14ac:dyDescent="0.3"/>
    <row r="194" s="1" customFormat="1" ht="15.75" customHeight="1" x14ac:dyDescent="0.3"/>
    <row r="195" s="1" customFormat="1" ht="15.75" customHeight="1" x14ac:dyDescent="0.3"/>
    <row r="196" s="1" customFormat="1" ht="15.75" customHeight="1" x14ac:dyDescent="0.3"/>
    <row r="197" s="1" customFormat="1" ht="15.75" customHeight="1" x14ac:dyDescent="0.3"/>
    <row r="198" s="1" customFormat="1" ht="15.75" customHeight="1" x14ac:dyDescent="0.3"/>
    <row r="199" s="1" customFormat="1" ht="15.75" customHeight="1" x14ac:dyDescent="0.3"/>
    <row r="200" s="1" customFormat="1" ht="15.75" customHeight="1" x14ac:dyDescent="0.3"/>
    <row r="201" s="1" customFormat="1" ht="15.75" customHeight="1" x14ac:dyDescent="0.3"/>
    <row r="202" s="1" customFormat="1" ht="15.75" customHeight="1" x14ac:dyDescent="0.3"/>
    <row r="203" s="1" customFormat="1" ht="15.75" customHeight="1" x14ac:dyDescent="0.3"/>
    <row r="204" s="1" customFormat="1" ht="15.75" customHeight="1" x14ac:dyDescent="0.3"/>
    <row r="205" s="1" customFormat="1" ht="15.75" customHeight="1" x14ac:dyDescent="0.3"/>
    <row r="206" s="1" customFormat="1" ht="15.75" customHeight="1" x14ac:dyDescent="0.3"/>
    <row r="207" s="1" customFormat="1" ht="15.75" customHeight="1" x14ac:dyDescent="0.3"/>
    <row r="208" s="1" customFormat="1" ht="15.75" customHeight="1" x14ac:dyDescent="0.3"/>
    <row r="209" s="1" customFormat="1" ht="15.75" customHeight="1" x14ac:dyDescent="0.3"/>
    <row r="210" s="1" customFormat="1" ht="15.75" customHeight="1" x14ac:dyDescent="0.3"/>
    <row r="211" s="1" customFormat="1" ht="15.75" customHeight="1" x14ac:dyDescent="0.3"/>
    <row r="212" s="1" customFormat="1" ht="15.75" customHeight="1" x14ac:dyDescent="0.3"/>
    <row r="213" s="1" customFormat="1" ht="15.75" customHeight="1" x14ac:dyDescent="0.3"/>
    <row r="214" s="1" customFormat="1" ht="15.75" customHeight="1" x14ac:dyDescent="0.3"/>
    <row r="215" s="1" customFormat="1" ht="15.75" customHeight="1" x14ac:dyDescent="0.3"/>
    <row r="216" s="1" customFormat="1" ht="15.75" customHeight="1" x14ac:dyDescent="0.3"/>
    <row r="217" s="1" customFormat="1" ht="15.75" customHeight="1" x14ac:dyDescent="0.3"/>
    <row r="218" s="1" customFormat="1" ht="15.75" customHeight="1" x14ac:dyDescent="0.3"/>
    <row r="219" s="1" customFormat="1" ht="15.75" customHeight="1" x14ac:dyDescent="0.3"/>
    <row r="220" s="1" customFormat="1" ht="15.75" customHeight="1" x14ac:dyDescent="0.3"/>
    <row r="221" s="1" customFormat="1" ht="15.75" customHeight="1" x14ac:dyDescent="0.3"/>
    <row r="222" s="1" customFormat="1" ht="15.75" customHeight="1" x14ac:dyDescent="0.3"/>
    <row r="223" s="1" customFormat="1" ht="15.75" customHeight="1" x14ac:dyDescent="0.3"/>
    <row r="224" s="1" customFormat="1" ht="15.75" customHeight="1" x14ac:dyDescent="0.3"/>
    <row r="225" s="1" customFormat="1" ht="15.75" customHeight="1" x14ac:dyDescent="0.3"/>
    <row r="226" s="1" customFormat="1" ht="15.75" customHeight="1" x14ac:dyDescent="0.3"/>
    <row r="227" s="1" customFormat="1" ht="15.75" customHeight="1" x14ac:dyDescent="0.3"/>
    <row r="228" s="1" customFormat="1" ht="15.75" customHeight="1" x14ac:dyDescent="0.3"/>
    <row r="229" s="1" customFormat="1" ht="15.75" customHeight="1" x14ac:dyDescent="0.3"/>
    <row r="230" s="1" customFormat="1" ht="15.75" customHeight="1" x14ac:dyDescent="0.3"/>
    <row r="231" s="1" customFormat="1" ht="15.75" customHeight="1" x14ac:dyDescent="0.3"/>
    <row r="232" s="1" customFormat="1" ht="15.75" customHeight="1" x14ac:dyDescent="0.3"/>
    <row r="233" s="1" customFormat="1" ht="15.75" customHeight="1" x14ac:dyDescent="0.3"/>
    <row r="234" s="1" customFormat="1" ht="15.75" customHeight="1" x14ac:dyDescent="0.3"/>
    <row r="235" s="1" customFormat="1" ht="15.75" customHeight="1" x14ac:dyDescent="0.3"/>
    <row r="236" s="1" customFormat="1" ht="15.75" customHeight="1" x14ac:dyDescent="0.3"/>
    <row r="237" s="1" customFormat="1" ht="15.75" customHeight="1" x14ac:dyDescent="0.3"/>
    <row r="238" s="1" customFormat="1" ht="15.75" customHeight="1" x14ac:dyDescent="0.3"/>
    <row r="239" s="1" customFormat="1" ht="15.75" customHeight="1" x14ac:dyDescent="0.3"/>
    <row r="240" s="1" customFormat="1" ht="15.75" customHeight="1" x14ac:dyDescent="0.3"/>
    <row r="241" s="1" customFormat="1" ht="15.75" customHeight="1" x14ac:dyDescent="0.3"/>
    <row r="242" s="1" customFormat="1" ht="15.75" customHeight="1" x14ac:dyDescent="0.3"/>
    <row r="243" s="1" customFormat="1" ht="15.75" customHeight="1" x14ac:dyDescent="0.3"/>
    <row r="244" s="1" customFormat="1" ht="15.75" customHeight="1" x14ac:dyDescent="0.3"/>
    <row r="245" s="1" customFormat="1" ht="15.75" customHeight="1" x14ac:dyDescent="0.3"/>
    <row r="246" s="1" customFormat="1" ht="15.75" customHeight="1" x14ac:dyDescent="0.3"/>
    <row r="247" s="1" customFormat="1" ht="15.75" customHeight="1" x14ac:dyDescent="0.3"/>
    <row r="248" s="1" customFormat="1" ht="15.75" customHeight="1" x14ac:dyDescent="0.3"/>
    <row r="249" s="1" customFormat="1" ht="15.75" customHeight="1" x14ac:dyDescent="0.3"/>
    <row r="250" s="1" customFormat="1" ht="15.75" customHeight="1" x14ac:dyDescent="0.3"/>
    <row r="251" s="1" customFormat="1" ht="15.75" customHeight="1" x14ac:dyDescent="0.3"/>
    <row r="252" s="1" customFormat="1" ht="15.75" customHeight="1" x14ac:dyDescent="0.3"/>
    <row r="253" s="1" customFormat="1" ht="15.75" customHeight="1" x14ac:dyDescent="0.3"/>
    <row r="254" s="1" customFormat="1" ht="15.75" customHeight="1" x14ac:dyDescent="0.3"/>
    <row r="255" s="1" customFormat="1" ht="15.75" customHeight="1" x14ac:dyDescent="0.3"/>
    <row r="256" s="1" customFormat="1" ht="15.75" customHeight="1" x14ac:dyDescent="0.3"/>
    <row r="257" s="1" customFormat="1" ht="15.75" customHeight="1" x14ac:dyDescent="0.3"/>
    <row r="258" s="1" customFormat="1" ht="15.75" customHeight="1" x14ac:dyDescent="0.3"/>
    <row r="259" s="1" customFormat="1" ht="15.75" customHeight="1" x14ac:dyDescent="0.3"/>
    <row r="260" s="1" customFormat="1" ht="15.75" customHeight="1" x14ac:dyDescent="0.3"/>
    <row r="261" s="1" customFormat="1" ht="15.75" customHeight="1" x14ac:dyDescent="0.3"/>
    <row r="262" s="1" customFormat="1" ht="15.75" customHeight="1" x14ac:dyDescent="0.3"/>
    <row r="263" s="1" customFormat="1" ht="15.75" customHeight="1" x14ac:dyDescent="0.3"/>
    <row r="264" s="1" customFormat="1" ht="15.75" customHeight="1" x14ac:dyDescent="0.3"/>
    <row r="265" s="1" customFormat="1" ht="15.75" customHeight="1" x14ac:dyDescent="0.3"/>
    <row r="266" s="1" customFormat="1" ht="15.75" customHeight="1" x14ac:dyDescent="0.3"/>
    <row r="267" s="1" customFormat="1" ht="15.75" customHeight="1" x14ac:dyDescent="0.3"/>
    <row r="268" s="1" customFormat="1" ht="15.75" customHeight="1" x14ac:dyDescent="0.3"/>
    <row r="269" s="1" customFormat="1" ht="15.75" customHeight="1" x14ac:dyDescent="0.3"/>
    <row r="270" s="1" customFormat="1" ht="15.75" customHeight="1" x14ac:dyDescent="0.3"/>
    <row r="271" s="1" customFormat="1" ht="15.75" customHeight="1" x14ac:dyDescent="0.3"/>
    <row r="272" s="1" customFormat="1" ht="15.75" customHeight="1" x14ac:dyDescent="0.3"/>
    <row r="273" s="1" customFormat="1" ht="15.75" customHeight="1" x14ac:dyDescent="0.3"/>
    <row r="274" s="1" customFormat="1" ht="15.75" customHeight="1" x14ac:dyDescent="0.3"/>
    <row r="275" s="1" customFormat="1" ht="15.75" customHeight="1" x14ac:dyDescent="0.3"/>
    <row r="276" s="1" customFormat="1" ht="15.75" customHeight="1" x14ac:dyDescent="0.3"/>
    <row r="277" s="1" customFormat="1" ht="15.75" customHeight="1" x14ac:dyDescent="0.3"/>
    <row r="278" s="1" customFormat="1" ht="15.75" customHeight="1" x14ac:dyDescent="0.3"/>
    <row r="279" s="1" customFormat="1" ht="15.75" customHeight="1" x14ac:dyDescent="0.3"/>
    <row r="280" s="1" customFormat="1" ht="15.75" customHeight="1" x14ac:dyDescent="0.3"/>
    <row r="281" s="1" customFormat="1" ht="15.75" customHeight="1" x14ac:dyDescent="0.3"/>
    <row r="282" s="1" customFormat="1" ht="15.75" customHeight="1" x14ac:dyDescent="0.3"/>
    <row r="283" s="1" customFormat="1" ht="15.75" customHeight="1" x14ac:dyDescent="0.3"/>
    <row r="284" s="1" customFormat="1" ht="15.75" customHeight="1" x14ac:dyDescent="0.3"/>
    <row r="285" s="1" customFormat="1" ht="15.75" customHeight="1" x14ac:dyDescent="0.3"/>
    <row r="286" s="1" customFormat="1" ht="15.75" customHeight="1" x14ac:dyDescent="0.3"/>
    <row r="287" s="1" customFormat="1" ht="15.75" customHeight="1" x14ac:dyDescent="0.3"/>
    <row r="288" s="1" customFormat="1" ht="15.75" customHeight="1" x14ac:dyDescent="0.3"/>
    <row r="289" s="1" customFormat="1" ht="15.75" customHeight="1" x14ac:dyDescent="0.3"/>
    <row r="290" s="1" customFormat="1" ht="15.75" customHeight="1" x14ac:dyDescent="0.3"/>
    <row r="291" s="1" customFormat="1" ht="15.75" customHeight="1" x14ac:dyDescent="0.3"/>
    <row r="292" s="1" customFormat="1" ht="15.75" customHeight="1" x14ac:dyDescent="0.3"/>
    <row r="293" s="1" customFormat="1" ht="15.75" customHeight="1" x14ac:dyDescent="0.3"/>
    <row r="294" s="1" customFormat="1" ht="15.75" customHeight="1" x14ac:dyDescent="0.3"/>
    <row r="295" s="1" customFormat="1" ht="15.75" customHeight="1" x14ac:dyDescent="0.3"/>
    <row r="296" s="1" customFormat="1" ht="15.75" customHeight="1" x14ac:dyDescent="0.3"/>
    <row r="297" s="1" customFormat="1" ht="15.75" customHeight="1" x14ac:dyDescent="0.3"/>
    <row r="298" s="1" customFormat="1" ht="15.75" customHeight="1" x14ac:dyDescent="0.3"/>
    <row r="299" s="1" customFormat="1" ht="15.75" customHeight="1" x14ac:dyDescent="0.3"/>
    <row r="300" s="1" customFormat="1" ht="15.75" customHeight="1" x14ac:dyDescent="0.3"/>
    <row r="301" s="1" customFormat="1" ht="15.75" customHeight="1" x14ac:dyDescent="0.3"/>
    <row r="302" s="1" customFormat="1" ht="15.75" customHeight="1" x14ac:dyDescent="0.3"/>
    <row r="303" s="1" customFormat="1" ht="15.75" customHeight="1" x14ac:dyDescent="0.3"/>
    <row r="304" s="1" customFormat="1" ht="15.75" customHeight="1" x14ac:dyDescent="0.3"/>
    <row r="305" s="1" customFormat="1" ht="15.75" customHeight="1" x14ac:dyDescent="0.3"/>
    <row r="306" s="1" customFormat="1" ht="15.75" customHeight="1" x14ac:dyDescent="0.3"/>
    <row r="307" s="1" customFormat="1" ht="15.75" customHeight="1" x14ac:dyDescent="0.3"/>
    <row r="308" s="1" customFormat="1" ht="15.75" customHeight="1" x14ac:dyDescent="0.3"/>
    <row r="309" s="1" customFormat="1" ht="15.75" customHeight="1" x14ac:dyDescent="0.3"/>
    <row r="310" s="1" customFormat="1" ht="15.75" customHeight="1" x14ac:dyDescent="0.3"/>
    <row r="311" s="1" customFormat="1" ht="15.75" customHeight="1" x14ac:dyDescent="0.3"/>
    <row r="312" s="1" customFormat="1" ht="15.75" customHeight="1" x14ac:dyDescent="0.3"/>
    <row r="313" s="1" customFormat="1" ht="15.75" customHeight="1" x14ac:dyDescent="0.3"/>
    <row r="314" s="1" customFormat="1" ht="15.75" customHeight="1" x14ac:dyDescent="0.3"/>
    <row r="315" s="1" customFormat="1" ht="15.75" customHeight="1" x14ac:dyDescent="0.3"/>
    <row r="316" s="1" customFormat="1" ht="15.75" customHeight="1" x14ac:dyDescent="0.3"/>
    <row r="317" s="1" customFormat="1" ht="15.75" customHeight="1" x14ac:dyDescent="0.3"/>
    <row r="318" s="1" customFormat="1" ht="15.75" customHeight="1" x14ac:dyDescent="0.3"/>
    <row r="319" s="1" customFormat="1" ht="15.75" customHeight="1" x14ac:dyDescent="0.3"/>
    <row r="320" s="1" customFormat="1" ht="15.75" customHeight="1" x14ac:dyDescent="0.3"/>
    <row r="321" s="1" customFormat="1" ht="15.75" customHeight="1" x14ac:dyDescent="0.3"/>
    <row r="322" s="1" customFormat="1" ht="15.75" customHeight="1" x14ac:dyDescent="0.3"/>
    <row r="323" s="1" customFormat="1" ht="15.75" customHeight="1" x14ac:dyDescent="0.3"/>
    <row r="324" s="1" customFormat="1" ht="15.75" customHeight="1" x14ac:dyDescent="0.3"/>
    <row r="325" s="1" customFormat="1" ht="15.75" customHeight="1" x14ac:dyDescent="0.3"/>
    <row r="326" s="1" customFormat="1" ht="15.75" customHeight="1" x14ac:dyDescent="0.3"/>
    <row r="327" s="1" customFormat="1" ht="15.75" customHeight="1" x14ac:dyDescent="0.3"/>
    <row r="328" s="1" customFormat="1" ht="15.75" customHeight="1" x14ac:dyDescent="0.3"/>
    <row r="329" s="1" customFormat="1" ht="15.75" customHeight="1" x14ac:dyDescent="0.3"/>
    <row r="330" s="1" customFormat="1" ht="15.75" customHeight="1" x14ac:dyDescent="0.3"/>
    <row r="331" s="1" customFormat="1" ht="15.75" customHeight="1" x14ac:dyDescent="0.3"/>
    <row r="332" s="1" customFormat="1" ht="15.75" customHeight="1" x14ac:dyDescent="0.3"/>
    <row r="333" s="1" customFormat="1" ht="15.75" customHeight="1" x14ac:dyDescent="0.3"/>
    <row r="334" s="1" customFormat="1" ht="15.75" customHeight="1" x14ac:dyDescent="0.3"/>
    <row r="335" s="1" customFormat="1" ht="15.75" customHeight="1" x14ac:dyDescent="0.3"/>
    <row r="336" s="1" customFormat="1" ht="15.75" customHeight="1" x14ac:dyDescent="0.3"/>
    <row r="337" s="1" customFormat="1" ht="15.75" customHeight="1" x14ac:dyDescent="0.3"/>
    <row r="338" s="1" customFormat="1" ht="15.75" customHeight="1" x14ac:dyDescent="0.3"/>
    <row r="339" s="1" customFormat="1" ht="15.75" customHeight="1" x14ac:dyDescent="0.3"/>
    <row r="340" s="1" customFormat="1" ht="15.75" customHeight="1" x14ac:dyDescent="0.3"/>
    <row r="341" s="1" customFormat="1" ht="15.75" customHeight="1" x14ac:dyDescent="0.3"/>
    <row r="342" s="1" customFormat="1" ht="15.75" customHeight="1" x14ac:dyDescent="0.3"/>
    <row r="343" s="1" customFormat="1" ht="15.75" customHeight="1" x14ac:dyDescent="0.3"/>
    <row r="344" s="1" customFormat="1" ht="15.75" customHeight="1" x14ac:dyDescent="0.3"/>
    <row r="345" s="1" customFormat="1" ht="15.75" customHeight="1" x14ac:dyDescent="0.3"/>
    <row r="346" s="1" customFormat="1" ht="15.75" customHeight="1" x14ac:dyDescent="0.3"/>
    <row r="347" s="1" customFormat="1" ht="15.75" customHeight="1" x14ac:dyDescent="0.3"/>
    <row r="348" s="1" customFormat="1" ht="15.75" customHeight="1" x14ac:dyDescent="0.3"/>
    <row r="349" s="1" customFormat="1" ht="15.75" customHeight="1" x14ac:dyDescent="0.3"/>
    <row r="350" s="1" customFormat="1" ht="15.75" customHeight="1" x14ac:dyDescent="0.3"/>
    <row r="351" s="1" customFormat="1" ht="15.75" customHeight="1" x14ac:dyDescent="0.3"/>
    <row r="352" s="1" customFormat="1" ht="15.75" customHeight="1" x14ac:dyDescent="0.3"/>
    <row r="353" s="1" customFormat="1" ht="15.75" customHeight="1" x14ac:dyDescent="0.3"/>
    <row r="354" s="1" customFormat="1" ht="15.75" customHeight="1" x14ac:dyDescent="0.3"/>
    <row r="355" s="1" customFormat="1" ht="15.75" customHeight="1" x14ac:dyDescent="0.3"/>
    <row r="356" s="1" customFormat="1" ht="15.75" customHeight="1" x14ac:dyDescent="0.3"/>
    <row r="357" s="1" customFormat="1" ht="15.75" customHeight="1" x14ac:dyDescent="0.3"/>
    <row r="358" s="1" customFormat="1" ht="15.75" customHeight="1" x14ac:dyDescent="0.3"/>
    <row r="359" s="1" customFormat="1" ht="15.75" customHeight="1" x14ac:dyDescent="0.3"/>
    <row r="360" s="1" customFormat="1" ht="15.75" customHeight="1" x14ac:dyDescent="0.3"/>
    <row r="361" s="1" customFormat="1" ht="15.75" customHeight="1" x14ac:dyDescent="0.3"/>
    <row r="362" s="1" customFormat="1" ht="15.75" customHeight="1" x14ac:dyDescent="0.3"/>
    <row r="363" s="1" customFormat="1" ht="15.75" customHeight="1" x14ac:dyDescent="0.3"/>
    <row r="364" s="1" customFormat="1" ht="15.75" customHeight="1" x14ac:dyDescent="0.3"/>
    <row r="365" s="1" customFormat="1" ht="15.75" customHeight="1" x14ac:dyDescent="0.3"/>
    <row r="366" s="1" customFormat="1" ht="15.75" customHeight="1" x14ac:dyDescent="0.3"/>
    <row r="367" s="1" customFormat="1" ht="15.75" customHeight="1" x14ac:dyDescent="0.3"/>
    <row r="368" s="1" customFormat="1" ht="15.75" customHeight="1" x14ac:dyDescent="0.3"/>
    <row r="369" s="1" customFormat="1" ht="15.75" customHeight="1" x14ac:dyDescent="0.3"/>
    <row r="370" s="1" customFormat="1" ht="15.75" customHeight="1" x14ac:dyDescent="0.3"/>
    <row r="371" s="1" customFormat="1" ht="15.75" customHeight="1" x14ac:dyDescent="0.3"/>
    <row r="372" s="1" customFormat="1" ht="15.75" customHeight="1" x14ac:dyDescent="0.3"/>
    <row r="373" s="1" customFormat="1" ht="15.75" customHeight="1" x14ac:dyDescent="0.3"/>
    <row r="374" s="1" customFormat="1" ht="15.75" customHeight="1" x14ac:dyDescent="0.3"/>
    <row r="375" s="1" customFormat="1" ht="15.75" customHeight="1" x14ac:dyDescent="0.3"/>
    <row r="376" s="1" customFormat="1" ht="15.75" customHeight="1" x14ac:dyDescent="0.3"/>
    <row r="377" s="1" customFormat="1" ht="15.75" customHeight="1" x14ac:dyDescent="0.3"/>
    <row r="378" s="1" customFormat="1" ht="15.75" customHeight="1" x14ac:dyDescent="0.3"/>
    <row r="379" s="1" customFormat="1" ht="15.75" customHeight="1" x14ac:dyDescent="0.3"/>
    <row r="380" s="1" customFormat="1" ht="15.75" customHeight="1" x14ac:dyDescent="0.3"/>
    <row r="381" s="1" customFormat="1" ht="15.75" customHeight="1" x14ac:dyDescent="0.3"/>
    <row r="382" s="1" customFormat="1" ht="15.75" customHeight="1" x14ac:dyDescent="0.3"/>
    <row r="383" s="1" customFormat="1" ht="15.75" customHeight="1" x14ac:dyDescent="0.3"/>
    <row r="384" s="1" customFormat="1" ht="15.75" customHeight="1" x14ac:dyDescent="0.3"/>
    <row r="385" s="1" customFormat="1" ht="15.75" customHeight="1" x14ac:dyDescent="0.3"/>
    <row r="386" s="1" customFormat="1" ht="15.75" customHeight="1" x14ac:dyDescent="0.3"/>
    <row r="387" s="1" customFormat="1" ht="15.75" customHeight="1" x14ac:dyDescent="0.3"/>
    <row r="388" s="1" customFormat="1" ht="15.75" customHeight="1" x14ac:dyDescent="0.3"/>
    <row r="389" s="1" customFormat="1" ht="15.75" customHeight="1" x14ac:dyDescent="0.3"/>
    <row r="390" s="1" customFormat="1" ht="15.75" customHeight="1" x14ac:dyDescent="0.3"/>
    <row r="391" s="1" customFormat="1" ht="15.75" customHeight="1" x14ac:dyDescent="0.3"/>
    <row r="392" s="1" customFormat="1" ht="15.75" customHeight="1" x14ac:dyDescent="0.3"/>
    <row r="393" s="1" customFormat="1" ht="15.75" customHeight="1" x14ac:dyDescent="0.3"/>
    <row r="394" s="1" customFormat="1" ht="15.75" customHeight="1" x14ac:dyDescent="0.3"/>
    <row r="395" s="1" customFormat="1" ht="15.75" customHeight="1" x14ac:dyDescent="0.3"/>
    <row r="396" s="1" customFormat="1" ht="15.75" customHeight="1" x14ac:dyDescent="0.3"/>
    <row r="397" s="1" customFormat="1" ht="15.75" customHeight="1" x14ac:dyDescent="0.3"/>
    <row r="398" s="1" customFormat="1" ht="15.75" customHeight="1" x14ac:dyDescent="0.3"/>
    <row r="399" s="1" customFormat="1" ht="15.75" customHeight="1" x14ac:dyDescent="0.3"/>
    <row r="400" s="1" customFormat="1" ht="15.75" customHeight="1" x14ac:dyDescent="0.3"/>
    <row r="401" s="1" customFormat="1" ht="15.75" customHeight="1" x14ac:dyDescent="0.3"/>
    <row r="402" s="1" customFormat="1" ht="15.75" customHeight="1" x14ac:dyDescent="0.3"/>
    <row r="403" s="1" customFormat="1" ht="15.75" customHeight="1" x14ac:dyDescent="0.3"/>
    <row r="404" s="1" customFormat="1" ht="15.75" customHeight="1" x14ac:dyDescent="0.3"/>
    <row r="405" s="1" customFormat="1" ht="15.75" customHeight="1" x14ac:dyDescent="0.3"/>
    <row r="406" s="1" customFormat="1" ht="15.75" customHeight="1" x14ac:dyDescent="0.3"/>
    <row r="407" s="1" customFormat="1" ht="15.75" customHeight="1" x14ac:dyDescent="0.3"/>
    <row r="408" s="1" customFormat="1" ht="15.75" customHeight="1" x14ac:dyDescent="0.3"/>
    <row r="409" s="1" customFormat="1" ht="15.75" customHeight="1" x14ac:dyDescent="0.3"/>
    <row r="410" s="1" customFormat="1" ht="15.75" customHeight="1" x14ac:dyDescent="0.3"/>
    <row r="411" s="1" customFormat="1" ht="15.75" customHeight="1" x14ac:dyDescent="0.3"/>
    <row r="412" s="1" customFormat="1" ht="15.75" customHeight="1" x14ac:dyDescent="0.3"/>
    <row r="413" s="1" customFormat="1" ht="15.75" customHeight="1" x14ac:dyDescent="0.3"/>
    <row r="414" s="1" customFormat="1" ht="15.75" customHeight="1" x14ac:dyDescent="0.3"/>
    <row r="415" s="1" customFormat="1" ht="15.75" customHeight="1" x14ac:dyDescent="0.3"/>
    <row r="416" s="1" customFormat="1" ht="15.75" customHeight="1" x14ac:dyDescent="0.3"/>
    <row r="417" s="1" customFormat="1" ht="15.75" customHeight="1" x14ac:dyDescent="0.3"/>
    <row r="418" s="1" customFormat="1" ht="15.75" customHeight="1" x14ac:dyDescent="0.3"/>
    <row r="419" s="1" customFormat="1" ht="15.75" customHeight="1" x14ac:dyDescent="0.3"/>
    <row r="420" s="1" customFormat="1" ht="15.75" customHeight="1" x14ac:dyDescent="0.3"/>
    <row r="421" s="1" customFormat="1" ht="15.75" customHeight="1" x14ac:dyDescent="0.3"/>
    <row r="422" s="1" customFormat="1" ht="15.75" customHeight="1" x14ac:dyDescent="0.3"/>
    <row r="423" s="1" customFormat="1" ht="15.75" customHeight="1" x14ac:dyDescent="0.3"/>
    <row r="424" s="1" customFormat="1" ht="15.75" customHeight="1" x14ac:dyDescent="0.3"/>
    <row r="425" s="1" customFormat="1" ht="15.75" customHeight="1" x14ac:dyDescent="0.3"/>
    <row r="426" s="1" customFormat="1" ht="15.75" customHeight="1" x14ac:dyDescent="0.3"/>
    <row r="427" s="1" customFormat="1" ht="15.75" customHeight="1" x14ac:dyDescent="0.3"/>
    <row r="428" s="1" customFormat="1" ht="15.75" customHeight="1" x14ac:dyDescent="0.3"/>
    <row r="429" s="1" customFormat="1" ht="15.75" customHeight="1" x14ac:dyDescent="0.3"/>
    <row r="430" s="1" customFormat="1" ht="15.75" customHeight="1" x14ac:dyDescent="0.3"/>
    <row r="431" s="1" customFormat="1" ht="15.75" customHeight="1" x14ac:dyDescent="0.3"/>
    <row r="432" s="1" customFormat="1" ht="15.75" customHeight="1" x14ac:dyDescent="0.3"/>
    <row r="433" s="1" customFormat="1" ht="15.75" customHeight="1" x14ac:dyDescent="0.3"/>
    <row r="434" s="1" customFormat="1" ht="15.75" customHeight="1" x14ac:dyDescent="0.3"/>
    <row r="435" s="1" customFormat="1" ht="15.75" customHeight="1" x14ac:dyDescent="0.3"/>
    <row r="436" s="1" customFormat="1" ht="15.75" customHeight="1" x14ac:dyDescent="0.3"/>
    <row r="437" s="1" customFormat="1" ht="15.75" customHeight="1" x14ac:dyDescent="0.3"/>
    <row r="438" s="1" customFormat="1" ht="15.75" customHeight="1" x14ac:dyDescent="0.3"/>
    <row r="439" s="1" customFormat="1" ht="15.75" customHeight="1" x14ac:dyDescent="0.3"/>
    <row r="440" s="1" customFormat="1" ht="15.75" customHeight="1" x14ac:dyDescent="0.3"/>
    <row r="441" s="1" customFormat="1" ht="15.75" customHeight="1" x14ac:dyDescent="0.3"/>
    <row r="442" s="1" customFormat="1" ht="15.75" customHeight="1" x14ac:dyDescent="0.3"/>
    <row r="443" s="1" customFormat="1" ht="15.75" customHeight="1" x14ac:dyDescent="0.3"/>
    <row r="444" s="1" customFormat="1" ht="15.75" customHeight="1" x14ac:dyDescent="0.3"/>
    <row r="445" s="1" customFormat="1" ht="15.75" customHeight="1" x14ac:dyDescent="0.3"/>
    <row r="446" s="1" customFormat="1" ht="15.75" customHeight="1" x14ac:dyDescent="0.3"/>
    <row r="447" s="1" customFormat="1" ht="15.75" customHeight="1" x14ac:dyDescent="0.3"/>
    <row r="448" s="1" customFormat="1" ht="15.75" customHeight="1" x14ac:dyDescent="0.3"/>
    <row r="449" s="1" customFormat="1" ht="15.75" customHeight="1" x14ac:dyDescent="0.3"/>
    <row r="450" s="1" customFormat="1" ht="15.75" customHeight="1" x14ac:dyDescent="0.3"/>
    <row r="451" s="1" customFormat="1" ht="15.75" customHeight="1" x14ac:dyDescent="0.3"/>
    <row r="452" s="1" customFormat="1" ht="15.75" customHeight="1" x14ac:dyDescent="0.3"/>
    <row r="453" s="1" customFormat="1" ht="15.75" customHeight="1" x14ac:dyDescent="0.3"/>
    <row r="454" s="1" customFormat="1" ht="15.75" customHeight="1" x14ac:dyDescent="0.3"/>
    <row r="455" s="1" customFormat="1" ht="15.75" customHeight="1" x14ac:dyDescent="0.3"/>
    <row r="456" s="1" customFormat="1" ht="15.75" customHeight="1" x14ac:dyDescent="0.3"/>
    <row r="457" s="1" customFormat="1" ht="15.75" customHeight="1" x14ac:dyDescent="0.3"/>
    <row r="458" s="1" customFormat="1" ht="15.75" customHeight="1" x14ac:dyDescent="0.3"/>
    <row r="459" s="1" customFormat="1" ht="15.75" customHeight="1" x14ac:dyDescent="0.3"/>
    <row r="460" s="1" customFormat="1" ht="15.75" customHeight="1" x14ac:dyDescent="0.3"/>
    <row r="461" s="1" customFormat="1" ht="15.75" customHeight="1" x14ac:dyDescent="0.3"/>
    <row r="462" s="1" customFormat="1" ht="15.75" customHeight="1" x14ac:dyDescent="0.3"/>
    <row r="463" s="1" customFormat="1" ht="15.75" customHeight="1" x14ac:dyDescent="0.3"/>
    <row r="464" s="1" customFormat="1" ht="15.75" customHeight="1" x14ac:dyDescent="0.3"/>
    <row r="465" s="1" customFormat="1" ht="15.75" customHeight="1" x14ac:dyDescent="0.3"/>
    <row r="466" s="1" customFormat="1" ht="15.75" customHeight="1" x14ac:dyDescent="0.3"/>
    <row r="467" s="1" customFormat="1" ht="15.75" customHeight="1" x14ac:dyDescent="0.3"/>
    <row r="468" s="1" customFormat="1" ht="15.75" customHeight="1" x14ac:dyDescent="0.3"/>
    <row r="469" s="1" customFormat="1" ht="15.75" customHeight="1" x14ac:dyDescent="0.3"/>
    <row r="470" s="1" customFormat="1" ht="15.75" customHeight="1" x14ac:dyDescent="0.3"/>
    <row r="471" s="1" customFormat="1" ht="15.75" customHeight="1" x14ac:dyDescent="0.3"/>
    <row r="472" s="1" customFormat="1" ht="15.75" customHeight="1" x14ac:dyDescent="0.3"/>
    <row r="473" s="1" customFormat="1" ht="15.75" customHeight="1" x14ac:dyDescent="0.3"/>
    <row r="474" s="1" customFormat="1" ht="15.75" customHeight="1" x14ac:dyDescent="0.3"/>
    <row r="475" s="1" customFormat="1" ht="15.75" customHeight="1" x14ac:dyDescent="0.3"/>
    <row r="476" s="1" customFormat="1" ht="15.75" customHeight="1" x14ac:dyDescent="0.3"/>
    <row r="477" s="1" customFormat="1" ht="15.75" customHeight="1" x14ac:dyDescent="0.3"/>
    <row r="478" s="1" customFormat="1" ht="15.75" customHeight="1" x14ac:dyDescent="0.3"/>
    <row r="479" s="1" customFormat="1" ht="15.75" customHeight="1" x14ac:dyDescent="0.3"/>
    <row r="480" s="1" customFormat="1" ht="15.75" customHeight="1" x14ac:dyDescent="0.3"/>
    <row r="481" s="1" customFormat="1" ht="15.75" customHeight="1" x14ac:dyDescent="0.3"/>
    <row r="482" s="1" customFormat="1" ht="15.75" customHeight="1" x14ac:dyDescent="0.3"/>
    <row r="483" s="1" customFormat="1" ht="15.75" customHeight="1" x14ac:dyDescent="0.3"/>
    <row r="484" s="1" customFormat="1" ht="15.75" customHeight="1" x14ac:dyDescent="0.3"/>
    <row r="485" s="1" customFormat="1" ht="15.75" customHeight="1" x14ac:dyDescent="0.3"/>
    <row r="486" s="1" customFormat="1" ht="15.75" customHeight="1" x14ac:dyDescent="0.3"/>
    <row r="487" s="1" customFormat="1" ht="15.75" customHeight="1" x14ac:dyDescent="0.3"/>
    <row r="488" s="1" customFormat="1" ht="15.75" customHeight="1" x14ac:dyDescent="0.3"/>
    <row r="489" s="1" customFormat="1" ht="15.75" customHeight="1" x14ac:dyDescent="0.3"/>
    <row r="490" s="1" customFormat="1" ht="15.75" customHeight="1" x14ac:dyDescent="0.3"/>
    <row r="491" s="1" customFormat="1" ht="15.75" customHeight="1" x14ac:dyDescent="0.3"/>
    <row r="492" s="1" customFormat="1" ht="15.75" customHeight="1" x14ac:dyDescent="0.3"/>
    <row r="493" s="1" customFormat="1" ht="15.75" customHeight="1" x14ac:dyDescent="0.3"/>
    <row r="494" s="1" customFormat="1" ht="15.75" customHeight="1" x14ac:dyDescent="0.3"/>
    <row r="495" s="1" customFormat="1" ht="15.75" customHeight="1" x14ac:dyDescent="0.3"/>
    <row r="496" s="1" customFormat="1" ht="15.75" customHeight="1" x14ac:dyDescent="0.3"/>
    <row r="497" s="1" customFormat="1" ht="15.75" customHeight="1" x14ac:dyDescent="0.3"/>
    <row r="498" s="1" customFormat="1" ht="15.75" customHeight="1" x14ac:dyDescent="0.3"/>
    <row r="499" s="1" customFormat="1" ht="15.75" customHeight="1" x14ac:dyDescent="0.3"/>
    <row r="500" s="1" customFormat="1" ht="15.75" customHeight="1" x14ac:dyDescent="0.3"/>
    <row r="501" s="1" customFormat="1" ht="15.75" customHeight="1" x14ac:dyDescent="0.3"/>
    <row r="502" s="1" customFormat="1" ht="15.75" customHeight="1" x14ac:dyDescent="0.3"/>
    <row r="503" s="1" customFormat="1" ht="15.75" customHeight="1" x14ac:dyDescent="0.3"/>
    <row r="504" s="1" customFormat="1" ht="15.75" customHeight="1" x14ac:dyDescent="0.3"/>
    <row r="505" s="1" customFormat="1" ht="15.75" customHeight="1" x14ac:dyDescent="0.3"/>
    <row r="506" s="1" customFormat="1" ht="15.75" customHeight="1" x14ac:dyDescent="0.3"/>
    <row r="507" s="1" customFormat="1" ht="15.75" customHeight="1" x14ac:dyDescent="0.3"/>
    <row r="508" s="1" customFormat="1" ht="15.75" customHeight="1" x14ac:dyDescent="0.3"/>
    <row r="509" s="1" customFormat="1" ht="15.75" customHeight="1" x14ac:dyDescent="0.3"/>
    <row r="510" s="1" customFormat="1" ht="15.75" customHeight="1" x14ac:dyDescent="0.3"/>
    <row r="511" s="1" customFormat="1" ht="15.75" customHeight="1" x14ac:dyDescent="0.3"/>
    <row r="512" s="1" customFormat="1" ht="15.75" customHeight="1" x14ac:dyDescent="0.3"/>
    <row r="513" s="1" customFormat="1" ht="15.75" customHeight="1" x14ac:dyDescent="0.3"/>
    <row r="514" s="1" customFormat="1" ht="15.75" customHeight="1" x14ac:dyDescent="0.3"/>
    <row r="515" s="1" customFormat="1" ht="15.75" customHeight="1" x14ac:dyDescent="0.3"/>
    <row r="516" s="1" customFormat="1" ht="15.75" customHeight="1" x14ac:dyDescent="0.3"/>
    <row r="517" s="1" customFormat="1" ht="15.75" customHeight="1" x14ac:dyDescent="0.3"/>
    <row r="518" s="1" customFormat="1" ht="15.75" customHeight="1" x14ac:dyDescent="0.3"/>
    <row r="519" s="1" customFormat="1" ht="15.75" customHeight="1" x14ac:dyDescent="0.3"/>
    <row r="520" s="1" customFormat="1" ht="15.75" customHeight="1" x14ac:dyDescent="0.3"/>
    <row r="521" s="1" customFormat="1" ht="15.75" customHeight="1" x14ac:dyDescent="0.3"/>
    <row r="522" s="1" customFormat="1" ht="15.75" customHeight="1" x14ac:dyDescent="0.3"/>
    <row r="523" s="1" customFormat="1" ht="15.75" customHeight="1" x14ac:dyDescent="0.3"/>
    <row r="524" s="1" customFormat="1" ht="15.75" customHeight="1" x14ac:dyDescent="0.3"/>
    <row r="525" s="1" customFormat="1" ht="15.75" customHeight="1" x14ac:dyDescent="0.3"/>
    <row r="526" s="1" customFormat="1" ht="15.75" customHeight="1" x14ac:dyDescent="0.3"/>
    <row r="527" s="1" customFormat="1" ht="15.75" customHeight="1" x14ac:dyDescent="0.3"/>
    <row r="528" s="1" customFormat="1" ht="15.75" customHeight="1" x14ac:dyDescent="0.3"/>
    <row r="529" s="1" customFormat="1" ht="15.75" customHeight="1" x14ac:dyDescent="0.3"/>
    <row r="530" s="1" customFormat="1" ht="15.75" customHeight="1" x14ac:dyDescent="0.3"/>
    <row r="531" s="1" customFormat="1" ht="15.75" customHeight="1" x14ac:dyDescent="0.3"/>
    <row r="532" s="1" customFormat="1" ht="15.75" customHeight="1" x14ac:dyDescent="0.3"/>
    <row r="533" s="1" customFormat="1" ht="15.75" customHeight="1" x14ac:dyDescent="0.3"/>
    <row r="534" s="1" customFormat="1" ht="15.75" customHeight="1" x14ac:dyDescent="0.3"/>
    <row r="535" s="1" customFormat="1" ht="15.75" customHeight="1" x14ac:dyDescent="0.3"/>
    <row r="536" s="1" customFormat="1" ht="15.75" customHeight="1" x14ac:dyDescent="0.3"/>
    <row r="537" s="1" customFormat="1" ht="15.75" customHeight="1" x14ac:dyDescent="0.3"/>
    <row r="538" s="1" customFormat="1" ht="15.75" customHeight="1" x14ac:dyDescent="0.3"/>
    <row r="539" s="1" customFormat="1" ht="15.75" customHeight="1" x14ac:dyDescent="0.3"/>
    <row r="540" s="1" customFormat="1" ht="15.75" customHeight="1" x14ac:dyDescent="0.3"/>
    <row r="541" s="1" customFormat="1" ht="15.75" customHeight="1" x14ac:dyDescent="0.3"/>
    <row r="542" s="1" customFormat="1" ht="15.75" customHeight="1" x14ac:dyDescent="0.3"/>
    <row r="543" s="1" customFormat="1" ht="15.75" customHeight="1" x14ac:dyDescent="0.3"/>
    <row r="544" s="1" customFormat="1" ht="15.75" customHeight="1" x14ac:dyDescent="0.3"/>
    <row r="545" s="1" customFormat="1" ht="15.75" customHeight="1" x14ac:dyDescent="0.3"/>
    <row r="546" s="1" customFormat="1" ht="15.75" customHeight="1" x14ac:dyDescent="0.3"/>
    <row r="547" s="1" customFormat="1" ht="15.75" customHeight="1" x14ac:dyDescent="0.3"/>
    <row r="548" s="1" customFormat="1" ht="15.75" customHeight="1" x14ac:dyDescent="0.3"/>
    <row r="549" s="1" customFormat="1" ht="15.75" customHeight="1" x14ac:dyDescent="0.3"/>
    <row r="550" s="1" customFormat="1" ht="15.75" customHeight="1" x14ac:dyDescent="0.3"/>
    <row r="551" s="1" customFormat="1" ht="15.75" customHeight="1" x14ac:dyDescent="0.3"/>
    <row r="552" s="1" customFormat="1" ht="15.75" customHeight="1" x14ac:dyDescent="0.3"/>
    <row r="553" s="1" customFormat="1" ht="15.75" customHeight="1" x14ac:dyDescent="0.3"/>
    <row r="554" s="1" customFormat="1" ht="15.75" customHeight="1" x14ac:dyDescent="0.3"/>
    <row r="555" s="1" customFormat="1" ht="15.75" customHeight="1" x14ac:dyDescent="0.3"/>
    <row r="556" s="1" customFormat="1" ht="15.75" customHeight="1" x14ac:dyDescent="0.3"/>
    <row r="557" s="1" customFormat="1" ht="15.75" customHeight="1" x14ac:dyDescent="0.3"/>
    <row r="558" s="1" customFormat="1" ht="15.75" customHeight="1" x14ac:dyDescent="0.3"/>
    <row r="559" s="1" customFormat="1" ht="15.75" customHeight="1" x14ac:dyDescent="0.3"/>
    <row r="560" s="1" customFormat="1" ht="15.75" customHeight="1" x14ac:dyDescent="0.3"/>
    <row r="561" s="1" customFormat="1" ht="15.75" customHeight="1" x14ac:dyDescent="0.3"/>
    <row r="562" s="1" customFormat="1" ht="15.75" customHeight="1" x14ac:dyDescent="0.3"/>
    <row r="563" s="1" customFormat="1" ht="15.75" customHeight="1" x14ac:dyDescent="0.3"/>
    <row r="564" s="1" customFormat="1" ht="15.75" customHeight="1" x14ac:dyDescent="0.3"/>
    <row r="565" s="1" customFormat="1" ht="15.75" customHeight="1" x14ac:dyDescent="0.3"/>
    <row r="566" s="1" customFormat="1" ht="15.75" customHeight="1" x14ac:dyDescent="0.3"/>
    <row r="567" s="1" customFormat="1" ht="15.75" customHeight="1" x14ac:dyDescent="0.3"/>
    <row r="568" s="1" customFormat="1" ht="15.75" customHeight="1" x14ac:dyDescent="0.3"/>
    <row r="569" s="1" customFormat="1" ht="15.75" customHeight="1" x14ac:dyDescent="0.3"/>
    <row r="570" s="1" customFormat="1" ht="15.75" customHeight="1" x14ac:dyDescent="0.3"/>
    <row r="571" s="1" customFormat="1" ht="15.75" customHeight="1" x14ac:dyDescent="0.3"/>
    <row r="572" s="1" customFormat="1" ht="15.75" customHeight="1" x14ac:dyDescent="0.3"/>
    <row r="573" s="1" customFormat="1" ht="15.75" customHeight="1" x14ac:dyDescent="0.3"/>
    <row r="574" s="1" customFormat="1" ht="15.75" customHeight="1" x14ac:dyDescent="0.3"/>
    <row r="575" s="1" customFormat="1" ht="15.75" customHeight="1" x14ac:dyDescent="0.3"/>
    <row r="576" s="1" customFormat="1" ht="15.75" customHeight="1" x14ac:dyDescent="0.3"/>
    <row r="577" s="1" customFormat="1" ht="15.75" customHeight="1" x14ac:dyDescent="0.3"/>
    <row r="578" s="1" customFormat="1" ht="15.75" customHeight="1" x14ac:dyDescent="0.3"/>
    <row r="579" s="1" customFormat="1" ht="15.75" customHeight="1" x14ac:dyDescent="0.3"/>
    <row r="580" s="1" customFormat="1" ht="15.75" customHeight="1" x14ac:dyDescent="0.3"/>
    <row r="581" s="1" customFormat="1" ht="15.75" customHeight="1" x14ac:dyDescent="0.3"/>
    <row r="582" s="1" customFormat="1" ht="15.75" customHeight="1" x14ac:dyDescent="0.3"/>
    <row r="583" s="1" customFormat="1" ht="15.75" customHeight="1" x14ac:dyDescent="0.3"/>
    <row r="584" s="1" customFormat="1" ht="15.75" customHeight="1" x14ac:dyDescent="0.3"/>
    <row r="585" s="1" customFormat="1" ht="15.75" customHeight="1" x14ac:dyDescent="0.3"/>
    <row r="586" s="1" customFormat="1" ht="15.75" customHeight="1" x14ac:dyDescent="0.3"/>
    <row r="587" s="1" customFormat="1" ht="15.75" customHeight="1" x14ac:dyDescent="0.3"/>
    <row r="588" s="1" customFormat="1" ht="15.75" customHeight="1" x14ac:dyDescent="0.3"/>
    <row r="589" s="1" customFormat="1" ht="15.75" customHeight="1" x14ac:dyDescent="0.3"/>
    <row r="590" s="1" customFormat="1" ht="15.75" customHeight="1" x14ac:dyDescent="0.3"/>
    <row r="591" s="1" customFormat="1" ht="15.75" customHeight="1" x14ac:dyDescent="0.3"/>
    <row r="592" s="1" customFormat="1" ht="15.75" customHeight="1" x14ac:dyDescent="0.3"/>
    <row r="593" s="1" customFormat="1" ht="15.75" customHeight="1" x14ac:dyDescent="0.3"/>
    <row r="594" s="1" customFormat="1" ht="15.75" customHeight="1" x14ac:dyDescent="0.3"/>
    <row r="595" s="1" customFormat="1" ht="15.75" customHeight="1" x14ac:dyDescent="0.3"/>
    <row r="596" s="1" customFormat="1" ht="15.75" customHeight="1" x14ac:dyDescent="0.3"/>
    <row r="597" s="1" customFormat="1" ht="15.75" customHeight="1" x14ac:dyDescent="0.3"/>
    <row r="598" s="1" customFormat="1" ht="15.75" customHeight="1" x14ac:dyDescent="0.3"/>
    <row r="599" s="1" customFormat="1" ht="15.75" customHeight="1" x14ac:dyDescent="0.3"/>
    <row r="600" s="1" customFormat="1" ht="15.75" customHeight="1" x14ac:dyDescent="0.3"/>
    <row r="601" s="1" customFormat="1" ht="15.75" customHeight="1" x14ac:dyDescent="0.3"/>
    <row r="602" s="1" customFormat="1" ht="15.75" customHeight="1" x14ac:dyDescent="0.3"/>
    <row r="603" s="1" customFormat="1" ht="15.75" customHeight="1" x14ac:dyDescent="0.3"/>
    <row r="604" s="1" customFormat="1" ht="15.75" customHeight="1" x14ac:dyDescent="0.3"/>
    <row r="605" s="1" customFormat="1" ht="15.75" customHeight="1" x14ac:dyDescent="0.3"/>
    <row r="606" s="1" customFormat="1" ht="15.75" customHeight="1" x14ac:dyDescent="0.3"/>
    <row r="607" s="1" customFormat="1" ht="15.75" customHeight="1" x14ac:dyDescent="0.3"/>
    <row r="608" s="1" customFormat="1" ht="15.75" customHeight="1" x14ac:dyDescent="0.3"/>
    <row r="609" s="1" customFormat="1" ht="15.75" customHeight="1" x14ac:dyDescent="0.3"/>
    <row r="610" s="1" customFormat="1" ht="15.75" customHeight="1" x14ac:dyDescent="0.3"/>
    <row r="611" s="1" customFormat="1" ht="15.75" customHeight="1" x14ac:dyDescent="0.3"/>
    <row r="612" s="1" customFormat="1" ht="15.75" customHeight="1" x14ac:dyDescent="0.3"/>
    <row r="613" s="1" customFormat="1" ht="15.75" customHeight="1" x14ac:dyDescent="0.3"/>
    <row r="614" s="1" customFormat="1" ht="15.75" customHeight="1" x14ac:dyDescent="0.3"/>
    <row r="615" s="1" customFormat="1" ht="15.75" customHeight="1" x14ac:dyDescent="0.3"/>
    <row r="616" s="1" customFormat="1" ht="15.75" customHeight="1" x14ac:dyDescent="0.3"/>
    <row r="617" s="1" customFormat="1" ht="15.75" customHeight="1" x14ac:dyDescent="0.3"/>
    <row r="618" s="1" customFormat="1" ht="15.75" customHeight="1" x14ac:dyDescent="0.3"/>
    <row r="619" s="1" customFormat="1" ht="15.75" customHeight="1" x14ac:dyDescent="0.3"/>
    <row r="620" s="1" customFormat="1" ht="15.75" customHeight="1" x14ac:dyDescent="0.3"/>
    <row r="621" s="1" customFormat="1" ht="15.75" customHeight="1" x14ac:dyDescent="0.3"/>
    <row r="622" s="1" customFormat="1" ht="15.75" customHeight="1" x14ac:dyDescent="0.3"/>
    <row r="623" s="1" customFormat="1" ht="15.75" customHeight="1" x14ac:dyDescent="0.3"/>
    <row r="624" s="1" customFormat="1" ht="15.75" customHeight="1" x14ac:dyDescent="0.3"/>
    <row r="625" s="1" customFormat="1" ht="15.75" customHeight="1" x14ac:dyDescent="0.3"/>
    <row r="626" s="1" customFormat="1" ht="15.75" customHeight="1" x14ac:dyDescent="0.3"/>
    <row r="627" s="1" customFormat="1" ht="15.75" customHeight="1" x14ac:dyDescent="0.3"/>
    <row r="628" s="1" customFormat="1" ht="15.75" customHeight="1" x14ac:dyDescent="0.3"/>
    <row r="629" s="1" customFormat="1" ht="15.75" customHeight="1" x14ac:dyDescent="0.3"/>
    <row r="630" s="1" customFormat="1" ht="15.75" customHeight="1" x14ac:dyDescent="0.3"/>
    <row r="631" s="1" customFormat="1" ht="15.75" customHeight="1" x14ac:dyDescent="0.3"/>
    <row r="632" s="1" customFormat="1" ht="15.75" customHeight="1" x14ac:dyDescent="0.3"/>
    <row r="633" s="1" customFormat="1" ht="15.75" customHeight="1" x14ac:dyDescent="0.3"/>
    <row r="634" s="1" customFormat="1" ht="15.75" customHeight="1" x14ac:dyDescent="0.3"/>
    <row r="635" s="1" customFormat="1" ht="15.75" customHeight="1" x14ac:dyDescent="0.3"/>
    <row r="636" s="1" customFormat="1" ht="15.75" customHeight="1" x14ac:dyDescent="0.3"/>
    <row r="637" s="1" customFormat="1" ht="15.75" customHeight="1" x14ac:dyDescent="0.3"/>
    <row r="638" s="1" customFormat="1" ht="15.75" customHeight="1" x14ac:dyDescent="0.3"/>
    <row r="639" s="1" customFormat="1" ht="15.75" customHeight="1" x14ac:dyDescent="0.3"/>
    <row r="640" s="1" customFormat="1" ht="15.75" customHeight="1" x14ac:dyDescent="0.3"/>
    <row r="641" s="1" customFormat="1" ht="15.75" customHeight="1" x14ac:dyDescent="0.3"/>
    <row r="642" s="1" customFormat="1" ht="15.75" customHeight="1" x14ac:dyDescent="0.3"/>
    <row r="643" s="1" customFormat="1" ht="15.75" customHeight="1" x14ac:dyDescent="0.3"/>
    <row r="644" s="1" customFormat="1" ht="15.75" customHeight="1" x14ac:dyDescent="0.3"/>
    <row r="645" s="1" customFormat="1" ht="15.75" customHeight="1" x14ac:dyDescent="0.3"/>
    <row r="646" s="1" customFormat="1" ht="15.75" customHeight="1" x14ac:dyDescent="0.3"/>
    <row r="647" s="1" customFormat="1" ht="15.75" customHeight="1" x14ac:dyDescent="0.3"/>
    <row r="648" s="1" customFormat="1" ht="15.75" customHeight="1" x14ac:dyDescent="0.3"/>
    <row r="649" s="1" customFormat="1" ht="15.75" customHeight="1" x14ac:dyDescent="0.3"/>
    <row r="650" s="1" customFormat="1" ht="15.75" customHeight="1" x14ac:dyDescent="0.3"/>
    <row r="651" s="1" customFormat="1" ht="15.75" customHeight="1" x14ac:dyDescent="0.3"/>
    <row r="652" s="1" customFormat="1" ht="15.75" customHeight="1" x14ac:dyDescent="0.3"/>
    <row r="653" s="1" customFormat="1" ht="15.75" customHeight="1" x14ac:dyDescent="0.3"/>
    <row r="654" s="1" customFormat="1" ht="15.75" customHeight="1" x14ac:dyDescent="0.3"/>
    <row r="655" s="1" customFormat="1" ht="15.75" customHeight="1" x14ac:dyDescent="0.3"/>
    <row r="656" s="1" customFormat="1" ht="15.75" customHeight="1" x14ac:dyDescent="0.3"/>
    <row r="657" s="1" customFormat="1" ht="15.75" customHeight="1" x14ac:dyDescent="0.3"/>
    <row r="658" s="1" customFormat="1" ht="15.75" customHeight="1" x14ac:dyDescent="0.3"/>
    <row r="659" s="1" customFormat="1" ht="15.75" customHeight="1" x14ac:dyDescent="0.3"/>
    <row r="660" s="1" customFormat="1" ht="15.75" customHeight="1" x14ac:dyDescent="0.3"/>
    <row r="661" s="1" customFormat="1" ht="15.75" customHeight="1" x14ac:dyDescent="0.3"/>
    <row r="662" s="1" customFormat="1" ht="15.75" customHeight="1" x14ac:dyDescent="0.3"/>
    <row r="663" s="1" customFormat="1" ht="15.75" customHeight="1" x14ac:dyDescent="0.3"/>
    <row r="664" s="1" customFormat="1" ht="15.75" customHeight="1" x14ac:dyDescent="0.3"/>
    <row r="665" s="1" customFormat="1" ht="15.75" customHeight="1" x14ac:dyDescent="0.3"/>
    <row r="666" s="1" customFormat="1" ht="15.75" customHeight="1" x14ac:dyDescent="0.3"/>
    <row r="667" s="1" customFormat="1" ht="15.75" customHeight="1" x14ac:dyDescent="0.3"/>
    <row r="668" s="1" customFormat="1" ht="15.75" customHeight="1" x14ac:dyDescent="0.3"/>
    <row r="669" s="1" customFormat="1" ht="15.75" customHeight="1" x14ac:dyDescent="0.3"/>
    <row r="670" s="1" customFormat="1" ht="15.75" customHeight="1" x14ac:dyDescent="0.3"/>
    <row r="671" s="1" customFormat="1" ht="15.75" customHeight="1" x14ac:dyDescent="0.3"/>
    <row r="672" s="1" customFormat="1" ht="15.75" customHeight="1" x14ac:dyDescent="0.3"/>
    <row r="673" s="1" customFormat="1" ht="15.75" customHeight="1" x14ac:dyDescent="0.3"/>
    <row r="674" s="1" customFormat="1" ht="15.75" customHeight="1" x14ac:dyDescent="0.3"/>
    <row r="675" s="1" customFormat="1" ht="15.75" customHeight="1" x14ac:dyDescent="0.3"/>
    <row r="676" s="1" customFormat="1" ht="15.75" customHeight="1" x14ac:dyDescent="0.3"/>
    <row r="677" s="1" customFormat="1" ht="15.75" customHeight="1" x14ac:dyDescent="0.3"/>
    <row r="678" s="1" customFormat="1" ht="15.75" customHeight="1" x14ac:dyDescent="0.3"/>
    <row r="679" s="1" customFormat="1" ht="15.75" customHeight="1" x14ac:dyDescent="0.3"/>
    <row r="680" s="1" customFormat="1" ht="15.75" customHeight="1" x14ac:dyDescent="0.3"/>
    <row r="681" s="1" customFormat="1" ht="15.75" customHeight="1" x14ac:dyDescent="0.3"/>
    <row r="682" s="1" customFormat="1" ht="15.75" customHeight="1" x14ac:dyDescent="0.3"/>
    <row r="683" s="1" customFormat="1" ht="15.75" customHeight="1" x14ac:dyDescent="0.3"/>
    <row r="684" s="1" customFormat="1" ht="15.75" customHeight="1" x14ac:dyDescent="0.3"/>
    <row r="685" s="1" customFormat="1" ht="15.75" customHeight="1" x14ac:dyDescent="0.3"/>
    <row r="686" s="1" customFormat="1" ht="15.75" customHeight="1" x14ac:dyDescent="0.3"/>
    <row r="687" s="1" customFormat="1" ht="15.75" customHeight="1" x14ac:dyDescent="0.3"/>
    <row r="688" s="1" customFormat="1" ht="15.75" customHeight="1" x14ac:dyDescent="0.3"/>
    <row r="689" s="1" customFormat="1" ht="15.75" customHeight="1" x14ac:dyDescent="0.3"/>
    <row r="690" s="1" customFormat="1" ht="15.75" customHeight="1" x14ac:dyDescent="0.3"/>
    <row r="691" s="1" customFormat="1" ht="15.75" customHeight="1" x14ac:dyDescent="0.3"/>
    <row r="692" s="1" customFormat="1" ht="15.75" customHeight="1" x14ac:dyDescent="0.3"/>
    <row r="693" s="1" customFormat="1" ht="15.75" customHeight="1" x14ac:dyDescent="0.3"/>
    <row r="694" s="1" customFormat="1" ht="15.75" customHeight="1" x14ac:dyDescent="0.3"/>
    <row r="695" s="1" customFormat="1" ht="15.75" customHeight="1" x14ac:dyDescent="0.3"/>
    <row r="696" s="1" customFormat="1" ht="15.75" customHeight="1" x14ac:dyDescent="0.3"/>
    <row r="697" s="1" customFormat="1" ht="15.75" customHeight="1" x14ac:dyDescent="0.3"/>
    <row r="698" s="1" customFormat="1" ht="15.75" customHeight="1" x14ac:dyDescent="0.3"/>
    <row r="699" s="1" customFormat="1" ht="15.75" customHeight="1" x14ac:dyDescent="0.3"/>
    <row r="700" s="1" customFormat="1" ht="15.75" customHeight="1" x14ac:dyDescent="0.3"/>
    <row r="701" s="1" customFormat="1" ht="15.75" customHeight="1" x14ac:dyDescent="0.3"/>
    <row r="702" s="1" customFormat="1" ht="15.75" customHeight="1" x14ac:dyDescent="0.3"/>
    <row r="703" s="1" customFormat="1" ht="15.75" customHeight="1" x14ac:dyDescent="0.3"/>
    <row r="704" s="1" customFormat="1" ht="15.75" customHeight="1" x14ac:dyDescent="0.3"/>
    <row r="705" s="1" customFormat="1" ht="15.75" customHeight="1" x14ac:dyDescent="0.3"/>
    <row r="706" s="1" customFormat="1" ht="15.75" customHeight="1" x14ac:dyDescent="0.3"/>
    <row r="707" s="1" customFormat="1" ht="15.75" customHeight="1" x14ac:dyDescent="0.3"/>
    <row r="708" s="1" customFormat="1" ht="15.75" customHeight="1" x14ac:dyDescent="0.3"/>
    <row r="709" s="1" customFormat="1" ht="15.75" customHeight="1" x14ac:dyDescent="0.3"/>
    <row r="710" s="1" customFormat="1" ht="15.75" customHeight="1" x14ac:dyDescent="0.3"/>
    <row r="711" s="1" customFormat="1" ht="15.75" customHeight="1" x14ac:dyDescent="0.3"/>
    <row r="712" s="1" customFormat="1" ht="15.75" customHeight="1" x14ac:dyDescent="0.3"/>
    <row r="713" s="1" customFormat="1" ht="15.75" customHeight="1" x14ac:dyDescent="0.3"/>
    <row r="714" s="1" customFormat="1" ht="15.75" customHeight="1" x14ac:dyDescent="0.3"/>
    <row r="715" s="1" customFormat="1" ht="15.75" customHeight="1" x14ac:dyDescent="0.3"/>
    <row r="716" s="1" customFormat="1" ht="15.75" customHeight="1" x14ac:dyDescent="0.3"/>
    <row r="717" s="1" customFormat="1" ht="15.75" customHeight="1" x14ac:dyDescent="0.3"/>
    <row r="718" s="1" customFormat="1" ht="15.75" customHeight="1" x14ac:dyDescent="0.3"/>
    <row r="719" s="1" customFormat="1" ht="15.75" customHeight="1" x14ac:dyDescent="0.3"/>
    <row r="720" s="1" customFormat="1" ht="15.75" customHeight="1" x14ac:dyDescent="0.3"/>
    <row r="721" s="1" customFormat="1" ht="15.75" customHeight="1" x14ac:dyDescent="0.3"/>
    <row r="722" s="1" customFormat="1" ht="15.75" customHeight="1" x14ac:dyDescent="0.3"/>
    <row r="723" s="1" customFormat="1" ht="15.75" customHeight="1" x14ac:dyDescent="0.3"/>
    <row r="724" s="1" customFormat="1" ht="15.75" customHeight="1" x14ac:dyDescent="0.3"/>
    <row r="725" s="1" customFormat="1" ht="15.75" customHeight="1" x14ac:dyDescent="0.3"/>
    <row r="726" s="1" customFormat="1" ht="15.75" customHeight="1" x14ac:dyDescent="0.3"/>
    <row r="727" s="1" customFormat="1" ht="15.75" customHeight="1" x14ac:dyDescent="0.3"/>
    <row r="728" s="1" customFormat="1" ht="15.75" customHeight="1" x14ac:dyDescent="0.3"/>
    <row r="729" s="1" customFormat="1" ht="15.75" customHeight="1" x14ac:dyDescent="0.3"/>
    <row r="730" s="1" customFormat="1" ht="15.75" customHeight="1" x14ac:dyDescent="0.3"/>
    <row r="731" s="1" customFormat="1" ht="15.75" customHeight="1" x14ac:dyDescent="0.3"/>
    <row r="732" s="1" customFormat="1" ht="15.75" customHeight="1" x14ac:dyDescent="0.3"/>
    <row r="733" s="1" customFormat="1" ht="15.75" customHeight="1" x14ac:dyDescent="0.3"/>
    <row r="734" s="1" customFormat="1" ht="15.75" customHeight="1" x14ac:dyDescent="0.3"/>
    <row r="735" s="1" customFormat="1" ht="15.75" customHeight="1" x14ac:dyDescent="0.3"/>
    <row r="736" s="1" customFormat="1" ht="15.75" customHeight="1" x14ac:dyDescent="0.3"/>
    <row r="737" s="1" customFormat="1" ht="15.75" customHeight="1" x14ac:dyDescent="0.3"/>
    <row r="738" s="1" customFormat="1" ht="15.75" customHeight="1" x14ac:dyDescent="0.3"/>
    <row r="739" s="1" customFormat="1" ht="15.75" customHeight="1" x14ac:dyDescent="0.3"/>
    <row r="740" s="1" customFormat="1" ht="15.75" customHeight="1" x14ac:dyDescent="0.3"/>
    <row r="741" s="1" customFormat="1" ht="15.75" customHeight="1" x14ac:dyDescent="0.3"/>
    <row r="742" s="1" customFormat="1" ht="15.75" customHeight="1" x14ac:dyDescent="0.3"/>
    <row r="743" s="1" customFormat="1" ht="15.75" customHeight="1" x14ac:dyDescent="0.3"/>
    <row r="744" s="1" customFormat="1" ht="15.75" customHeight="1" x14ac:dyDescent="0.3"/>
    <row r="745" s="1" customFormat="1" ht="15.75" customHeight="1" x14ac:dyDescent="0.3"/>
    <row r="746" s="1" customFormat="1" ht="15.75" customHeight="1" x14ac:dyDescent="0.3"/>
    <row r="747" s="1" customFormat="1" ht="15.75" customHeight="1" x14ac:dyDescent="0.3"/>
    <row r="748" s="1" customFormat="1" ht="15.75" customHeight="1" x14ac:dyDescent="0.3"/>
    <row r="749" s="1" customFormat="1" ht="15.75" customHeight="1" x14ac:dyDescent="0.3"/>
    <row r="750" s="1" customFormat="1" ht="15.75" customHeight="1" x14ac:dyDescent="0.3"/>
    <row r="751" s="1" customFormat="1" ht="15.75" customHeight="1" x14ac:dyDescent="0.3"/>
    <row r="752" s="1" customFormat="1" ht="15.75" customHeight="1" x14ac:dyDescent="0.3"/>
    <row r="753" s="1" customFormat="1" ht="15.75" customHeight="1" x14ac:dyDescent="0.3"/>
    <row r="754" s="1" customFormat="1" ht="15.75" customHeight="1" x14ac:dyDescent="0.3"/>
    <row r="755" s="1" customFormat="1" ht="15.75" customHeight="1" x14ac:dyDescent="0.3"/>
    <row r="756" s="1" customFormat="1" ht="15.75" customHeight="1" x14ac:dyDescent="0.3"/>
    <row r="757" s="1" customFormat="1" ht="15.75" customHeight="1" x14ac:dyDescent="0.3"/>
    <row r="758" s="1" customFormat="1" ht="15.75" customHeight="1" x14ac:dyDescent="0.3"/>
    <row r="759" s="1" customFormat="1" ht="15.75" customHeight="1" x14ac:dyDescent="0.3"/>
    <row r="760" s="1" customFormat="1" ht="15.75" customHeight="1" x14ac:dyDescent="0.3"/>
    <row r="761" s="1" customFormat="1" ht="15.75" customHeight="1" x14ac:dyDescent="0.3"/>
    <row r="762" s="1" customFormat="1" ht="15.75" customHeight="1" x14ac:dyDescent="0.3"/>
    <row r="763" s="1" customFormat="1" ht="15.75" customHeight="1" x14ac:dyDescent="0.3"/>
    <row r="764" s="1" customFormat="1" ht="15.75" customHeight="1" x14ac:dyDescent="0.3"/>
    <row r="765" s="1" customFormat="1" ht="15.75" customHeight="1" x14ac:dyDescent="0.3"/>
    <row r="766" s="1" customFormat="1" ht="15.75" customHeight="1" x14ac:dyDescent="0.3"/>
    <row r="767" s="1" customFormat="1" ht="15.75" customHeight="1" x14ac:dyDescent="0.3"/>
    <row r="768" s="1" customFormat="1" ht="15.75" customHeight="1" x14ac:dyDescent="0.3"/>
    <row r="769" s="1" customFormat="1" ht="15.75" customHeight="1" x14ac:dyDescent="0.3"/>
    <row r="770" s="1" customFormat="1" ht="15.75" customHeight="1" x14ac:dyDescent="0.3"/>
    <row r="771" s="1" customFormat="1" ht="15.75" customHeight="1" x14ac:dyDescent="0.3"/>
    <row r="772" s="1" customFormat="1" ht="15.75" customHeight="1" x14ac:dyDescent="0.3"/>
    <row r="773" s="1" customFormat="1" ht="15.75" customHeight="1" x14ac:dyDescent="0.3"/>
    <row r="774" s="1" customFormat="1" ht="15.75" customHeight="1" x14ac:dyDescent="0.3"/>
    <row r="775" s="1" customFormat="1" ht="15.75" customHeight="1" x14ac:dyDescent="0.3"/>
    <row r="776" s="1" customFormat="1" ht="15.75" customHeight="1" x14ac:dyDescent="0.3"/>
    <row r="777" s="1" customFormat="1" ht="15.75" customHeight="1" x14ac:dyDescent="0.3"/>
    <row r="778" s="1" customFormat="1" ht="15.75" customHeight="1" x14ac:dyDescent="0.3"/>
    <row r="779" s="1" customFormat="1" ht="15.75" customHeight="1" x14ac:dyDescent="0.3"/>
    <row r="780" s="1" customFormat="1" ht="15.75" customHeight="1" x14ac:dyDescent="0.3"/>
    <row r="781" s="1" customFormat="1" ht="15.75" customHeight="1" x14ac:dyDescent="0.3"/>
    <row r="782" s="1" customFormat="1" ht="15.75" customHeight="1" x14ac:dyDescent="0.3"/>
    <row r="783" s="1" customFormat="1" ht="15.75" customHeight="1" x14ac:dyDescent="0.3"/>
    <row r="784" s="1" customFormat="1" ht="15.75" customHeight="1" x14ac:dyDescent="0.3"/>
    <row r="785" s="1" customFormat="1" ht="15.75" customHeight="1" x14ac:dyDescent="0.3"/>
    <row r="786" s="1" customFormat="1" ht="15.75" customHeight="1" x14ac:dyDescent="0.3"/>
    <row r="787" s="1" customFormat="1" ht="15.75" customHeight="1" x14ac:dyDescent="0.3"/>
    <row r="788" s="1" customFormat="1" ht="15.75" customHeight="1" x14ac:dyDescent="0.3"/>
    <row r="789" s="1" customFormat="1" ht="15.75" customHeight="1" x14ac:dyDescent="0.3"/>
    <row r="790" s="1" customFormat="1" ht="15.75" customHeight="1" x14ac:dyDescent="0.3"/>
    <row r="791" s="1" customFormat="1" ht="15.75" customHeight="1" x14ac:dyDescent="0.3"/>
    <row r="792" s="1" customFormat="1" ht="15.75" customHeight="1" x14ac:dyDescent="0.3"/>
    <row r="793" s="1" customFormat="1" ht="15.75" customHeight="1" x14ac:dyDescent="0.3"/>
    <row r="794" s="1" customFormat="1" ht="15.75" customHeight="1" x14ac:dyDescent="0.3"/>
    <row r="795" s="1" customFormat="1" ht="15.75" customHeight="1" x14ac:dyDescent="0.3"/>
    <row r="796" s="1" customFormat="1" ht="15.75" customHeight="1" x14ac:dyDescent="0.3"/>
    <row r="797" s="1" customFormat="1" ht="15.75" customHeight="1" x14ac:dyDescent="0.3"/>
    <row r="798" s="1" customFormat="1" ht="15.75" customHeight="1" x14ac:dyDescent="0.3"/>
    <row r="799" s="1" customFormat="1" ht="15.75" customHeight="1" x14ac:dyDescent="0.3"/>
    <row r="800" s="1" customFormat="1" ht="15.75" customHeight="1" x14ac:dyDescent="0.3"/>
    <row r="801" s="1" customFormat="1" ht="15.75" customHeight="1" x14ac:dyDescent="0.3"/>
    <row r="802" s="1" customFormat="1" ht="15.75" customHeight="1" x14ac:dyDescent="0.3"/>
    <row r="803" s="1" customFormat="1" ht="15.75" customHeight="1" x14ac:dyDescent="0.3"/>
    <row r="804" s="1" customFormat="1" ht="15.75" customHeight="1" x14ac:dyDescent="0.3"/>
    <row r="805" s="1" customFormat="1" ht="15.75" customHeight="1" x14ac:dyDescent="0.3"/>
    <row r="806" s="1" customFormat="1" ht="15.75" customHeight="1" x14ac:dyDescent="0.3"/>
    <row r="807" s="1" customFormat="1" ht="15.75" customHeight="1" x14ac:dyDescent="0.3"/>
    <row r="808" s="1" customFormat="1" ht="15.75" customHeight="1" x14ac:dyDescent="0.3"/>
    <row r="809" s="1" customFormat="1" ht="15.75" customHeight="1" x14ac:dyDescent="0.3"/>
    <row r="810" s="1" customFormat="1" ht="15.75" customHeight="1" x14ac:dyDescent="0.3"/>
    <row r="811" s="1" customFormat="1" ht="15.75" customHeight="1" x14ac:dyDescent="0.3"/>
    <row r="812" s="1" customFormat="1" ht="15.75" customHeight="1" x14ac:dyDescent="0.3"/>
    <row r="813" s="1" customFormat="1" ht="15.75" customHeight="1" x14ac:dyDescent="0.3"/>
    <row r="814" s="1" customFormat="1" ht="15.75" customHeight="1" x14ac:dyDescent="0.3"/>
    <row r="815" s="1" customFormat="1" ht="15.75" customHeight="1" x14ac:dyDescent="0.3"/>
    <row r="816" s="1" customFormat="1" ht="15.75" customHeight="1" x14ac:dyDescent="0.3"/>
    <row r="817" s="1" customFormat="1" ht="15.75" customHeight="1" x14ac:dyDescent="0.3"/>
    <row r="818" s="1" customFormat="1" ht="15.75" customHeight="1" x14ac:dyDescent="0.3"/>
    <row r="819" s="1" customFormat="1" ht="15.75" customHeight="1" x14ac:dyDescent="0.3"/>
    <row r="820" s="1" customFormat="1" ht="15.75" customHeight="1" x14ac:dyDescent="0.3"/>
    <row r="821" s="1" customFormat="1" ht="15.75" customHeight="1" x14ac:dyDescent="0.3"/>
    <row r="822" s="1" customFormat="1" ht="15.75" customHeight="1" x14ac:dyDescent="0.3"/>
    <row r="823" s="1" customFormat="1" ht="15.75" customHeight="1" x14ac:dyDescent="0.3"/>
    <row r="824" s="1" customFormat="1" ht="15.75" customHeight="1" x14ac:dyDescent="0.3"/>
    <row r="825" s="1" customFormat="1" ht="15.75" customHeight="1" x14ac:dyDescent="0.3"/>
    <row r="826" s="1" customFormat="1" ht="15.75" customHeight="1" x14ac:dyDescent="0.3"/>
    <row r="827" s="1" customFormat="1" ht="15.75" customHeight="1" x14ac:dyDescent="0.3"/>
    <row r="828" s="1" customFormat="1" ht="15.75" customHeight="1" x14ac:dyDescent="0.3"/>
    <row r="829" s="1" customFormat="1" ht="15.75" customHeight="1" x14ac:dyDescent="0.3"/>
    <row r="830" s="1" customFormat="1" ht="15.75" customHeight="1" x14ac:dyDescent="0.3"/>
    <row r="831" s="1" customFormat="1" ht="15.75" customHeight="1" x14ac:dyDescent="0.3"/>
    <row r="832" s="1" customFormat="1" ht="15.75" customHeight="1" x14ac:dyDescent="0.3"/>
    <row r="833" s="1" customFormat="1" ht="15.75" customHeight="1" x14ac:dyDescent="0.3"/>
    <row r="834" s="1" customFormat="1" ht="15.75" customHeight="1" x14ac:dyDescent="0.3"/>
    <row r="835" s="1" customFormat="1" ht="15.75" customHeight="1" x14ac:dyDescent="0.3"/>
    <row r="836" s="1" customFormat="1" ht="15.75" customHeight="1" x14ac:dyDescent="0.3"/>
    <row r="837" s="1" customFormat="1" ht="15.75" customHeight="1" x14ac:dyDescent="0.3"/>
    <row r="838" s="1" customFormat="1" ht="15.75" customHeight="1" x14ac:dyDescent="0.3"/>
    <row r="839" s="1" customFormat="1" ht="15.75" customHeight="1" x14ac:dyDescent="0.3"/>
    <row r="840" s="1" customFormat="1" ht="15.75" customHeight="1" x14ac:dyDescent="0.3"/>
    <row r="841" s="1" customFormat="1" ht="15.75" customHeight="1" x14ac:dyDescent="0.3"/>
    <row r="842" s="1" customFormat="1" ht="15.75" customHeight="1" x14ac:dyDescent="0.3"/>
    <row r="843" s="1" customFormat="1" ht="15.75" customHeight="1" x14ac:dyDescent="0.3"/>
    <row r="844" s="1" customFormat="1" ht="15.75" customHeight="1" x14ac:dyDescent="0.3"/>
    <row r="845" s="1" customFormat="1" ht="15.75" customHeight="1" x14ac:dyDescent="0.3"/>
    <row r="846" s="1" customFormat="1" ht="15.75" customHeight="1" x14ac:dyDescent="0.3"/>
    <row r="847" s="1" customFormat="1" ht="15.75" customHeight="1" x14ac:dyDescent="0.3"/>
    <row r="848" s="1" customFormat="1" ht="15.75" customHeight="1" x14ac:dyDescent="0.3"/>
    <row r="849" s="1" customFormat="1" ht="15.75" customHeight="1" x14ac:dyDescent="0.3"/>
    <row r="850" s="1" customFormat="1" ht="15.75" customHeight="1" x14ac:dyDescent="0.3"/>
    <row r="851" s="1" customFormat="1" ht="15.75" customHeight="1" x14ac:dyDescent="0.3"/>
    <row r="852" s="1" customFormat="1" ht="15.75" customHeight="1" x14ac:dyDescent="0.3"/>
    <row r="853" s="1" customFormat="1" ht="15.75" customHeight="1" x14ac:dyDescent="0.3"/>
    <row r="854" s="1" customFormat="1" ht="15.75" customHeight="1" x14ac:dyDescent="0.3"/>
    <row r="855" s="1" customFormat="1" ht="15.75" customHeight="1" x14ac:dyDescent="0.3"/>
    <row r="856" s="1" customFormat="1" ht="15.75" customHeight="1" x14ac:dyDescent="0.3"/>
    <row r="857" s="1" customFormat="1" ht="15.75" customHeight="1" x14ac:dyDescent="0.3"/>
    <row r="858" s="1" customFormat="1" ht="15.75" customHeight="1" x14ac:dyDescent="0.3"/>
    <row r="859" s="1" customFormat="1" ht="15.75" customHeight="1" x14ac:dyDescent="0.3"/>
    <row r="860" s="1" customFormat="1" ht="15.75" customHeight="1" x14ac:dyDescent="0.3"/>
    <row r="861" s="1" customFormat="1" ht="15.75" customHeight="1" x14ac:dyDescent="0.3"/>
    <row r="862" s="1" customFormat="1" ht="15.75" customHeight="1" x14ac:dyDescent="0.3"/>
    <row r="863" s="1" customFormat="1" ht="15.75" customHeight="1" x14ac:dyDescent="0.3"/>
    <row r="864" s="1" customFormat="1" ht="15.75" customHeight="1" x14ac:dyDescent="0.3"/>
    <row r="865" s="1" customFormat="1" ht="15.75" customHeight="1" x14ac:dyDescent="0.3"/>
    <row r="866" s="1" customFormat="1" ht="15.75" customHeight="1" x14ac:dyDescent="0.3"/>
    <row r="867" s="1" customFormat="1" ht="15.75" customHeight="1" x14ac:dyDescent="0.3"/>
    <row r="868" s="1" customFormat="1" ht="15.75" customHeight="1" x14ac:dyDescent="0.3"/>
    <row r="869" s="1" customFormat="1" ht="15.75" customHeight="1" x14ac:dyDescent="0.3"/>
    <row r="870" s="1" customFormat="1" ht="15.75" customHeight="1" x14ac:dyDescent="0.3"/>
    <row r="871" s="1" customFormat="1" ht="15.75" customHeight="1" x14ac:dyDescent="0.3"/>
    <row r="872" s="1" customFormat="1" ht="15.75" customHeight="1" x14ac:dyDescent="0.3"/>
    <row r="873" s="1" customFormat="1" ht="15.75" customHeight="1" x14ac:dyDescent="0.3"/>
    <row r="874" s="1" customFormat="1" ht="15.75" customHeight="1" x14ac:dyDescent="0.3"/>
    <row r="875" s="1" customFormat="1" ht="15.75" customHeight="1" x14ac:dyDescent="0.3"/>
    <row r="876" s="1" customFormat="1" ht="15.75" customHeight="1" x14ac:dyDescent="0.3"/>
    <row r="877" s="1" customFormat="1" ht="15.75" customHeight="1" x14ac:dyDescent="0.3"/>
    <row r="878" s="1" customFormat="1" ht="15.75" customHeight="1" x14ac:dyDescent="0.3"/>
    <row r="879" s="1" customFormat="1" ht="15.75" customHeight="1" x14ac:dyDescent="0.3"/>
    <row r="880" s="1" customFormat="1" ht="15.75" customHeight="1" x14ac:dyDescent="0.3"/>
    <row r="881" s="1" customFormat="1" ht="15.75" customHeight="1" x14ac:dyDescent="0.3"/>
    <row r="882" s="1" customFormat="1" ht="15.75" customHeight="1" x14ac:dyDescent="0.3"/>
    <row r="883" s="1" customFormat="1" ht="15.75" customHeight="1" x14ac:dyDescent="0.3"/>
    <row r="884" s="1" customFormat="1" ht="15.75" customHeight="1" x14ac:dyDescent="0.3"/>
    <row r="885" s="1" customFormat="1" ht="15.75" customHeight="1" x14ac:dyDescent="0.3"/>
    <row r="886" s="1" customFormat="1" ht="15.75" customHeight="1" x14ac:dyDescent="0.3"/>
    <row r="887" s="1" customFormat="1" ht="15.75" customHeight="1" x14ac:dyDescent="0.3"/>
    <row r="888" s="1" customFormat="1" ht="15.75" customHeight="1" x14ac:dyDescent="0.3"/>
    <row r="889" s="1" customFormat="1" ht="15.75" customHeight="1" x14ac:dyDescent="0.3"/>
    <row r="890" s="1" customFormat="1" ht="15.75" customHeight="1" x14ac:dyDescent="0.3"/>
    <row r="891" s="1" customFormat="1" ht="15.75" customHeight="1" x14ac:dyDescent="0.3"/>
    <row r="892" s="1" customFormat="1" ht="15.75" customHeight="1" x14ac:dyDescent="0.3"/>
    <row r="893" s="1" customFormat="1" ht="15.75" customHeight="1" x14ac:dyDescent="0.3"/>
    <row r="894" s="1" customFormat="1" ht="15.75" customHeight="1" x14ac:dyDescent="0.3"/>
    <row r="895" s="1" customFormat="1" ht="15.75" customHeight="1" x14ac:dyDescent="0.3"/>
    <row r="896" s="1" customFormat="1" ht="15.75" customHeight="1" x14ac:dyDescent="0.3"/>
    <row r="897" s="1" customFormat="1" ht="15.75" customHeight="1" x14ac:dyDescent="0.3"/>
    <row r="898" s="1" customFormat="1" ht="15.75" customHeight="1" x14ac:dyDescent="0.3"/>
    <row r="899" s="1" customFormat="1" ht="15.75" customHeight="1" x14ac:dyDescent="0.3"/>
    <row r="900" s="1" customFormat="1" ht="15.75" customHeight="1" x14ac:dyDescent="0.3"/>
    <row r="901" s="1" customFormat="1" ht="15.75" customHeight="1" x14ac:dyDescent="0.3"/>
    <row r="902" s="1" customFormat="1" ht="15.75" customHeight="1" x14ac:dyDescent="0.3"/>
    <row r="903" s="1" customFormat="1" ht="15.75" customHeight="1" x14ac:dyDescent="0.3"/>
    <row r="904" s="1" customFormat="1" ht="15.75" customHeight="1" x14ac:dyDescent="0.3"/>
    <row r="905" s="1" customFormat="1" ht="15.75" customHeight="1" x14ac:dyDescent="0.3"/>
    <row r="906" s="1" customFormat="1" ht="15.75" customHeight="1" x14ac:dyDescent="0.3"/>
    <row r="907" s="1" customFormat="1" ht="15.75" customHeight="1" x14ac:dyDescent="0.3"/>
    <row r="908" s="1" customFormat="1" ht="15.75" customHeight="1" x14ac:dyDescent="0.3"/>
    <row r="909" s="1" customFormat="1" ht="15.75" customHeight="1" x14ac:dyDescent="0.3"/>
    <row r="910" s="1" customFormat="1" ht="15.75" customHeight="1" x14ac:dyDescent="0.3"/>
    <row r="911" s="1" customFormat="1" ht="15.75" customHeight="1" x14ac:dyDescent="0.3"/>
    <row r="912" s="1" customFormat="1" ht="15.75" customHeight="1" x14ac:dyDescent="0.3"/>
    <row r="913" s="1" customFormat="1" ht="15.75" customHeight="1" x14ac:dyDescent="0.3"/>
    <row r="914" s="1" customFormat="1" ht="15.75" customHeight="1" x14ac:dyDescent="0.3"/>
    <row r="915" s="1" customFormat="1" ht="15.75" customHeight="1" x14ac:dyDescent="0.3"/>
    <row r="916" s="1" customFormat="1" ht="15.75" customHeight="1" x14ac:dyDescent="0.3"/>
    <row r="917" s="1" customFormat="1" ht="15.75" customHeight="1" x14ac:dyDescent="0.3"/>
    <row r="918" s="1" customFormat="1" ht="15.75" customHeight="1" x14ac:dyDescent="0.3"/>
    <row r="919" s="1" customFormat="1" ht="15.75" customHeight="1" x14ac:dyDescent="0.3"/>
    <row r="920" s="1" customFormat="1" ht="15.75" customHeight="1" x14ac:dyDescent="0.3"/>
    <row r="921" s="1" customFormat="1" ht="15.75" customHeight="1" x14ac:dyDescent="0.3"/>
    <row r="922" s="1" customFormat="1" ht="15.75" customHeight="1" x14ac:dyDescent="0.3"/>
    <row r="923" s="1" customFormat="1" ht="15.75" customHeight="1" x14ac:dyDescent="0.3"/>
    <row r="924" s="1" customFormat="1" ht="15.75" customHeight="1" x14ac:dyDescent="0.3"/>
    <row r="925" s="1" customFormat="1" ht="15.75" customHeight="1" x14ac:dyDescent="0.3"/>
    <row r="926" s="1" customFormat="1" ht="15.75" customHeight="1" x14ac:dyDescent="0.3"/>
    <row r="927" s="1" customFormat="1" ht="15.75" customHeight="1" x14ac:dyDescent="0.3"/>
    <row r="928" s="1" customFormat="1" ht="15.75" customHeight="1" x14ac:dyDescent="0.3"/>
    <row r="929" s="1" customFormat="1" ht="15.75" customHeight="1" x14ac:dyDescent="0.3"/>
    <row r="930" s="1" customFormat="1" ht="15.75" customHeight="1" x14ac:dyDescent="0.3"/>
    <row r="931" s="1" customFormat="1" ht="15.75" customHeight="1" x14ac:dyDescent="0.3"/>
    <row r="932" s="1" customFormat="1" ht="15.75" customHeight="1" x14ac:dyDescent="0.3"/>
    <row r="933" s="1" customFormat="1" ht="15.75" customHeight="1" x14ac:dyDescent="0.3"/>
    <row r="934" s="1" customFormat="1" ht="15.75" customHeight="1" x14ac:dyDescent="0.3"/>
    <row r="935" s="1" customFormat="1" ht="15.75" customHeight="1" x14ac:dyDescent="0.3"/>
    <row r="936" s="1" customFormat="1" ht="15.75" customHeight="1" x14ac:dyDescent="0.3"/>
    <row r="937" s="1" customFormat="1" ht="15.75" customHeight="1" x14ac:dyDescent="0.3"/>
    <row r="938" s="1" customFormat="1" ht="15.75" customHeight="1" x14ac:dyDescent="0.3"/>
    <row r="939" s="1" customFormat="1" ht="15.75" customHeight="1" x14ac:dyDescent="0.3"/>
    <row r="940" s="1" customFormat="1" ht="15.75" customHeight="1" x14ac:dyDescent="0.3"/>
    <row r="941" s="1" customFormat="1" ht="15.75" customHeight="1" x14ac:dyDescent="0.3"/>
    <row r="942" s="1" customFormat="1" ht="15.75" customHeight="1" x14ac:dyDescent="0.3"/>
    <row r="943" s="1" customFormat="1" ht="15.75" customHeight="1" x14ac:dyDescent="0.3"/>
    <row r="944" s="1" customFormat="1" ht="15.75" customHeight="1" x14ac:dyDescent="0.3"/>
    <row r="945" s="1" customFormat="1" ht="15.75" customHeight="1" x14ac:dyDescent="0.3"/>
    <row r="946" s="1" customFormat="1" ht="15.75" customHeight="1" x14ac:dyDescent="0.3"/>
    <row r="947" s="1" customFormat="1" ht="15.75" customHeight="1" x14ac:dyDescent="0.3"/>
    <row r="948" s="1" customFormat="1" ht="15.75" customHeight="1" x14ac:dyDescent="0.3"/>
    <row r="949" s="1" customFormat="1" ht="15.75" customHeight="1" x14ac:dyDescent="0.3"/>
    <row r="950" s="1" customFormat="1" ht="15.75" customHeight="1" x14ac:dyDescent="0.3"/>
    <row r="951" s="1" customFormat="1" ht="15.75" customHeight="1" x14ac:dyDescent="0.3"/>
    <row r="952" s="1" customFormat="1" ht="15.75" customHeight="1" x14ac:dyDescent="0.3"/>
    <row r="953" s="1" customFormat="1" ht="15.75" customHeight="1" x14ac:dyDescent="0.3"/>
    <row r="954" s="1" customFormat="1" ht="15.75" customHeight="1" x14ac:dyDescent="0.3"/>
    <row r="955" s="1" customFormat="1" ht="15.75" customHeight="1" x14ac:dyDescent="0.3"/>
    <row r="956" s="1" customFormat="1" ht="15.75" customHeight="1" x14ac:dyDescent="0.3"/>
    <row r="957" s="1" customFormat="1" ht="15.75" customHeight="1" x14ac:dyDescent="0.3"/>
    <row r="958" s="1" customFormat="1" ht="15.75" customHeight="1" x14ac:dyDescent="0.3"/>
    <row r="959" s="1" customFormat="1" ht="15.75" customHeight="1" x14ac:dyDescent="0.3"/>
    <row r="960" s="1" customFormat="1" ht="15.75" customHeight="1" x14ac:dyDescent="0.3"/>
    <row r="961" s="1" customFormat="1" ht="15.75" customHeight="1" x14ac:dyDescent="0.3"/>
    <row r="962" s="1" customFormat="1" ht="15.75" customHeight="1" x14ac:dyDescent="0.3"/>
    <row r="963" s="1" customFormat="1" ht="15.75" customHeight="1" x14ac:dyDescent="0.3"/>
    <row r="964" s="1" customFormat="1" ht="15.75" customHeight="1" x14ac:dyDescent="0.3"/>
    <row r="965" s="1" customFormat="1" ht="15.75" customHeight="1" x14ac:dyDescent="0.3"/>
    <row r="966" s="1" customFormat="1" ht="15.75" customHeight="1" x14ac:dyDescent="0.3"/>
    <row r="967" s="1" customFormat="1" ht="15.75" customHeight="1" x14ac:dyDescent="0.3"/>
    <row r="968" s="1" customFormat="1" ht="15.75" customHeight="1" x14ac:dyDescent="0.3"/>
    <row r="969" s="1" customFormat="1" ht="15.75" customHeight="1" x14ac:dyDescent="0.3"/>
    <row r="970" s="1" customFormat="1" ht="15.75" customHeight="1" x14ac:dyDescent="0.3"/>
    <row r="971" s="1" customFormat="1" ht="15.75" customHeight="1" x14ac:dyDescent="0.3"/>
    <row r="972" s="1" customFormat="1" ht="15.75" customHeight="1" x14ac:dyDescent="0.3"/>
    <row r="973" s="1" customFormat="1" ht="15.75" customHeight="1" x14ac:dyDescent="0.3"/>
    <row r="974" s="1" customFormat="1" ht="15.75" customHeight="1" x14ac:dyDescent="0.3"/>
    <row r="975" s="1" customFormat="1" ht="15.75" customHeight="1" x14ac:dyDescent="0.3"/>
    <row r="976" s="1" customFormat="1" ht="15.75" customHeight="1" x14ac:dyDescent="0.3"/>
    <row r="977" s="1" customFormat="1" ht="15.75" customHeight="1" x14ac:dyDescent="0.3"/>
    <row r="978" s="1" customFormat="1" ht="15.75" customHeight="1" x14ac:dyDescent="0.3"/>
    <row r="979" s="1" customFormat="1" ht="15.75" customHeight="1" x14ac:dyDescent="0.3"/>
    <row r="980" s="1" customFormat="1" ht="15.75" customHeight="1" x14ac:dyDescent="0.3"/>
    <row r="981" s="1" customFormat="1" ht="15.75" customHeight="1" x14ac:dyDescent="0.3"/>
    <row r="982" s="1" customFormat="1" ht="15.75" customHeight="1" x14ac:dyDescent="0.3"/>
    <row r="983" s="1" customFormat="1" ht="15.75" customHeight="1" x14ac:dyDescent="0.3"/>
    <row r="984" s="1" customFormat="1" ht="15.75" customHeight="1" x14ac:dyDescent="0.3"/>
    <row r="985" s="1" customFormat="1" ht="15.75" customHeight="1" x14ac:dyDescent="0.3"/>
    <row r="986" s="1" customFormat="1" ht="15.75" customHeight="1" x14ac:dyDescent="0.3"/>
    <row r="987" s="1" customFormat="1" ht="15.75" customHeight="1" x14ac:dyDescent="0.3"/>
    <row r="988" s="1" customFormat="1" ht="15.75" customHeight="1" x14ac:dyDescent="0.3"/>
    <row r="989" s="1" customFormat="1" ht="15.75" customHeight="1" x14ac:dyDescent="0.3"/>
    <row r="990" s="1" customFormat="1" ht="15.75" customHeight="1" x14ac:dyDescent="0.3"/>
    <row r="991" s="1" customFormat="1" ht="15.75" customHeight="1" x14ac:dyDescent="0.3"/>
    <row r="992" s="1" customFormat="1" ht="15.75" customHeight="1" x14ac:dyDescent="0.3"/>
    <row r="993" s="1" customFormat="1" ht="15.75" customHeight="1" x14ac:dyDescent="0.3"/>
    <row r="994" s="1" customFormat="1" ht="15.75" customHeight="1" x14ac:dyDescent="0.3"/>
    <row r="995" s="1" customFormat="1" ht="15.75" customHeight="1" x14ac:dyDescent="0.3"/>
    <row r="996" s="1" customFormat="1" ht="15.75" customHeight="1" x14ac:dyDescent="0.3"/>
    <row r="997" s="1" customFormat="1" ht="15.75" customHeight="1" x14ac:dyDescent="0.3"/>
    <row r="998" s="1" customFormat="1" ht="15.75" customHeight="1" x14ac:dyDescent="0.3"/>
    <row r="999" s="1" customFormat="1" ht="15.75" customHeight="1" x14ac:dyDescent="0.3"/>
    <row r="1000" s="1" customFormat="1" ht="15.75" customHeight="1" x14ac:dyDescent="0.3"/>
  </sheetData>
  <mergeCells count="1">
    <mergeCell ref="A1:I20"/>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808D3-F17F-4F9A-BC1E-D1538366385A}">
  <dimension ref="B1:K19"/>
  <sheetViews>
    <sheetView showGridLines="0" topLeftCell="B15" zoomScale="80" zoomScaleNormal="80" workbookViewId="0">
      <selection activeCell="D18" sqref="D18"/>
    </sheetView>
  </sheetViews>
  <sheetFormatPr defaultColWidth="33.453125" defaultRowHeight="14.5" x14ac:dyDescent="0.35"/>
  <cols>
    <col min="1" max="1" width="2" customWidth="1"/>
    <col min="2" max="2" width="5.1796875" bestFit="1" customWidth="1"/>
    <col min="3" max="3" width="34.1796875" customWidth="1"/>
    <col min="4" max="4" width="52.7265625" customWidth="1"/>
    <col min="5" max="5" width="20.7265625" customWidth="1"/>
    <col min="6" max="6" width="19.453125" customWidth="1"/>
    <col min="7" max="7" width="14.7265625" style="2" customWidth="1"/>
    <col min="8" max="8" width="66.7265625" customWidth="1"/>
    <col min="11" max="11" width="4.81640625" customWidth="1"/>
  </cols>
  <sheetData>
    <row r="1" spans="2:11" ht="129.65" customHeight="1" x14ac:dyDescent="1">
      <c r="E1" s="27" t="s">
        <v>1</v>
      </c>
    </row>
    <row r="2" spans="2:11" x14ac:dyDescent="0.35">
      <c r="B2" s="11" t="s">
        <v>2</v>
      </c>
      <c r="C2" s="12" t="s">
        <v>3</v>
      </c>
      <c r="D2" s="11" t="s">
        <v>4</v>
      </c>
      <c r="E2" s="11" t="s">
        <v>5</v>
      </c>
      <c r="F2" s="11" t="s">
        <v>6</v>
      </c>
      <c r="G2" s="11" t="s">
        <v>7</v>
      </c>
      <c r="H2" s="10" t="s">
        <v>8</v>
      </c>
      <c r="K2" s="9"/>
    </row>
    <row r="3" spans="2:11" x14ac:dyDescent="0.35">
      <c r="B3" s="8">
        <v>1</v>
      </c>
      <c r="C3" s="135" t="s">
        <v>9</v>
      </c>
      <c r="D3" s="136"/>
      <c r="E3" s="136"/>
      <c r="F3" s="136"/>
      <c r="G3" s="136"/>
      <c r="H3" s="137"/>
      <c r="K3" s="3"/>
    </row>
    <row r="4" spans="2:11" ht="143.25" customHeight="1" x14ac:dyDescent="0.35">
      <c r="B4" s="6" t="str">
        <f>$B$3&amp;"."&amp;[5]Ratings!B25</f>
        <v>1.1</v>
      </c>
      <c r="C4" s="7" t="s">
        <v>10</v>
      </c>
      <c r="D4" s="4" t="s">
        <v>11</v>
      </c>
      <c r="E4" s="6" t="s">
        <v>12</v>
      </c>
      <c r="F4" s="6" t="s">
        <v>13</v>
      </c>
      <c r="G4" s="5" t="s">
        <v>14</v>
      </c>
      <c r="H4" s="4" t="s">
        <v>344</v>
      </c>
      <c r="K4" s="3" t="str">
        <f>IFERROR(VLOOKUP(CONCATENATE(E4,F4),[5]Ratings!$H$3:$I$27,2,FALSE),)</f>
        <v>Orange</v>
      </c>
    </row>
    <row r="5" spans="2:11" ht="104" x14ac:dyDescent="0.35">
      <c r="B5" s="6" t="str">
        <f>$B$3&amp;"."&amp;[5]Ratings!B26</f>
        <v>1.2</v>
      </c>
      <c r="C5" s="7" t="s">
        <v>15</v>
      </c>
      <c r="D5" s="4" t="s">
        <v>345</v>
      </c>
      <c r="E5" s="6" t="s">
        <v>12</v>
      </c>
      <c r="F5" s="6" t="s">
        <v>16</v>
      </c>
      <c r="G5" s="5" t="s">
        <v>17</v>
      </c>
      <c r="H5" s="4" t="s">
        <v>346</v>
      </c>
      <c r="K5" s="3" t="str">
        <f>IFERROR(VLOOKUP(CONCATENATE(E5,F5),[5]Ratings!$H$3:$I$27,2,FALSE),)</f>
        <v>Orange</v>
      </c>
    </row>
    <row r="6" spans="2:11" ht="110.25" customHeight="1" x14ac:dyDescent="0.35">
      <c r="B6" s="6" t="str">
        <f>$B$3&amp;"."&amp;[5]Ratings!B27</f>
        <v>1.3</v>
      </c>
      <c r="C6" s="7" t="s">
        <v>18</v>
      </c>
      <c r="D6" s="4" t="s">
        <v>347</v>
      </c>
      <c r="E6" s="6" t="s">
        <v>12</v>
      </c>
      <c r="F6" s="6" t="s">
        <v>13</v>
      </c>
      <c r="G6" s="5" t="s">
        <v>14</v>
      </c>
      <c r="H6" s="4" t="s">
        <v>348</v>
      </c>
      <c r="K6" s="3" t="str">
        <f>IFERROR(VLOOKUP(CONCATENATE(E6,F6),[5]Ratings!$H$3:$I$27,2,FALSE),)</f>
        <v>Orange</v>
      </c>
    </row>
    <row r="7" spans="2:11" ht="52" x14ac:dyDescent="0.35">
      <c r="B7" s="6" t="str">
        <f>$B$3&amp;"."&amp;[5]Ratings!B28</f>
        <v>1.4</v>
      </c>
      <c r="C7" s="7" t="s">
        <v>19</v>
      </c>
      <c r="D7" s="4" t="s">
        <v>20</v>
      </c>
      <c r="E7" s="6" t="s">
        <v>12</v>
      </c>
      <c r="F7" s="6" t="s">
        <v>16</v>
      </c>
      <c r="G7" s="5" t="s">
        <v>14</v>
      </c>
      <c r="H7" s="4" t="s">
        <v>349</v>
      </c>
      <c r="K7" s="3" t="str">
        <f>IFERROR(VLOOKUP(CONCATENATE(E7,F7),[5]Ratings!$H$3:$I$27,2,FALSE),)</f>
        <v>Orange</v>
      </c>
    </row>
    <row r="8" spans="2:11" x14ac:dyDescent="0.35">
      <c r="B8" s="8">
        <v>2</v>
      </c>
      <c r="C8" s="135" t="s">
        <v>21</v>
      </c>
      <c r="D8" s="136"/>
      <c r="E8" s="136"/>
      <c r="F8" s="136"/>
      <c r="G8" s="136"/>
      <c r="H8" s="137"/>
      <c r="K8" s="3">
        <f>IFERROR(VLOOKUP(CONCATENATE(E8,F8),[5]Ratings!$H$3:$I$27,2,FALSE),)</f>
        <v>0</v>
      </c>
    </row>
    <row r="9" spans="2:11" ht="26" x14ac:dyDescent="0.35">
      <c r="B9" s="6" t="str">
        <f>$B$8&amp;"."&amp;[5]Ratings!B25</f>
        <v>2.1</v>
      </c>
      <c r="C9" s="7" t="s">
        <v>22</v>
      </c>
      <c r="D9" s="4" t="s">
        <v>23</v>
      </c>
      <c r="E9" s="6" t="s">
        <v>24</v>
      </c>
      <c r="F9" s="6" t="s">
        <v>25</v>
      </c>
      <c r="G9" s="5" t="s">
        <v>14</v>
      </c>
      <c r="H9" s="4" t="s">
        <v>26</v>
      </c>
      <c r="K9" s="3" t="str">
        <f>IFERROR(VLOOKUP(CONCATENATE(E9,F9),[5]Ratings!$H$3:$I$27,2,FALSE),)</f>
        <v>Green</v>
      </c>
    </row>
    <row r="10" spans="2:11" ht="117" x14ac:dyDescent="0.35">
      <c r="B10" s="6" t="str">
        <f>$B$8&amp;"."&amp;[5]Ratings!B26</f>
        <v>2.2</v>
      </c>
      <c r="C10" s="7" t="s">
        <v>27</v>
      </c>
      <c r="D10" s="4" t="s">
        <v>28</v>
      </c>
      <c r="E10" s="6" t="s">
        <v>24</v>
      </c>
      <c r="F10" s="6" t="s">
        <v>13</v>
      </c>
      <c r="G10" s="5" t="s">
        <v>14</v>
      </c>
      <c r="H10" s="4" t="s">
        <v>350</v>
      </c>
      <c r="K10" s="3" t="str">
        <f>IFERROR(VLOOKUP(CONCATENATE(E10,F10),[5]Ratings!$H$3:$I$27,2,FALSE),)</f>
        <v>Orange</v>
      </c>
    </row>
    <row r="11" spans="2:11" ht="65" x14ac:dyDescent="0.35">
      <c r="B11" s="13" t="s">
        <v>29</v>
      </c>
      <c r="C11" s="7" t="s">
        <v>30</v>
      </c>
      <c r="D11" s="4" t="s">
        <v>31</v>
      </c>
      <c r="E11" s="6" t="s">
        <v>24</v>
      </c>
      <c r="F11" s="6" t="s">
        <v>16</v>
      </c>
      <c r="G11" s="5" t="s">
        <v>14</v>
      </c>
      <c r="H11" s="4" t="s">
        <v>32</v>
      </c>
      <c r="K11" s="3"/>
    </row>
    <row r="12" spans="2:11" ht="52" x14ac:dyDescent="0.35">
      <c r="B12" s="6" t="s">
        <v>33</v>
      </c>
      <c r="C12" s="7" t="s">
        <v>34</v>
      </c>
      <c r="D12" s="4" t="s">
        <v>35</v>
      </c>
      <c r="E12" s="6" t="s">
        <v>24</v>
      </c>
      <c r="F12" s="6" t="s">
        <v>13</v>
      </c>
      <c r="G12" s="5" t="s">
        <v>14</v>
      </c>
      <c r="H12" s="4" t="s">
        <v>36</v>
      </c>
      <c r="K12" s="3" t="str">
        <f>IFERROR(VLOOKUP(CONCATENATE(E12,F12),[5]Ratings!$H$3:$I$27,2,FALSE),)</f>
        <v>Orange</v>
      </c>
    </row>
    <row r="13" spans="2:11" x14ac:dyDescent="0.35">
      <c r="B13" s="8">
        <v>3</v>
      </c>
      <c r="C13" s="135" t="s">
        <v>37</v>
      </c>
      <c r="D13" s="136"/>
      <c r="E13" s="136"/>
      <c r="F13" s="136"/>
      <c r="G13" s="136"/>
      <c r="H13" s="137"/>
      <c r="K13" s="3">
        <f>IFERROR(VLOOKUP(CONCATENATE(E13,F13),[5]Ratings!$H$3:$I$27,2,FALSE),)</f>
        <v>0</v>
      </c>
    </row>
    <row r="14" spans="2:11" ht="39" x14ac:dyDescent="0.35">
      <c r="B14" s="6" t="str">
        <f>$B$13&amp;"."&amp;[5]Ratings!B25</f>
        <v>3.1</v>
      </c>
      <c r="C14" s="7" t="s">
        <v>38</v>
      </c>
      <c r="D14" s="4" t="s">
        <v>39</v>
      </c>
      <c r="E14" s="6" t="s">
        <v>12</v>
      </c>
      <c r="F14" s="6" t="s">
        <v>16</v>
      </c>
      <c r="G14" s="5" t="s">
        <v>40</v>
      </c>
      <c r="H14" s="4" t="s">
        <v>351</v>
      </c>
      <c r="K14" s="3" t="str">
        <f>IFERROR(VLOOKUP(CONCATENATE(E14,F14),[5]Ratings!$H$3:$I$27,2,FALSE),)</f>
        <v>Orange</v>
      </c>
    </row>
    <row r="15" spans="2:11" ht="52" x14ac:dyDescent="0.35">
      <c r="B15" s="6" t="str">
        <f>$B$13&amp;"."&amp;[5]Ratings!B26</f>
        <v>3.2</v>
      </c>
      <c r="C15" s="7" t="s">
        <v>41</v>
      </c>
      <c r="D15" s="4" t="s">
        <v>42</v>
      </c>
      <c r="E15" s="6" t="s">
        <v>24</v>
      </c>
      <c r="F15" s="6" t="s">
        <v>13</v>
      </c>
      <c r="G15" s="5" t="s">
        <v>14</v>
      </c>
      <c r="H15" s="4" t="s">
        <v>352</v>
      </c>
      <c r="K15" s="3" t="str">
        <f>IFERROR(VLOOKUP(CONCATENATE(E15,F15),[5]Ratings!$H$3:$I$27,2,FALSE),)</f>
        <v>Orange</v>
      </c>
    </row>
    <row r="16" spans="2:11" ht="78" x14ac:dyDescent="0.35">
      <c r="B16" s="6" t="str">
        <f>$B$13&amp;"."&amp;[5]Ratings!B27</f>
        <v>3.3</v>
      </c>
      <c r="C16" s="7" t="s">
        <v>43</v>
      </c>
      <c r="D16" s="4" t="s">
        <v>44</v>
      </c>
      <c r="E16" s="6" t="s">
        <v>24</v>
      </c>
      <c r="F16" s="6" t="s">
        <v>13</v>
      </c>
      <c r="G16" s="5" t="s">
        <v>14</v>
      </c>
      <c r="H16" s="4" t="s">
        <v>45</v>
      </c>
      <c r="K16" s="3" t="str">
        <f>IFERROR(VLOOKUP(CONCATENATE(E16,F16),[5]Ratings!$H$3:$I$27,2,FALSE),)</f>
        <v>Orange</v>
      </c>
    </row>
    <row r="17" spans="2:11" x14ac:dyDescent="0.35">
      <c r="B17" s="8">
        <v>4</v>
      </c>
      <c r="C17" s="135" t="s">
        <v>46</v>
      </c>
      <c r="D17" s="136"/>
      <c r="E17" s="136"/>
      <c r="F17" s="136"/>
      <c r="G17" s="136"/>
      <c r="H17" s="137"/>
      <c r="K17" s="3">
        <f>IFERROR(VLOOKUP(CONCATENATE(E17,F17),[5]Ratings!$H$3:$I$27,2,FALSE),)</f>
        <v>0</v>
      </c>
    </row>
    <row r="18" spans="2:11" ht="39" x14ac:dyDescent="0.35">
      <c r="B18" s="6" t="str">
        <f>$B$17&amp;"."&amp;[5]Ratings!B25</f>
        <v>4.1</v>
      </c>
      <c r="C18" s="7" t="s">
        <v>47</v>
      </c>
      <c r="D18" s="4" t="s">
        <v>48</v>
      </c>
      <c r="E18" s="6" t="s">
        <v>24</v>
      </c>
      <c r="F18" s="6" t="s">
        <v>16</v>
      </c>
      <c r="G18" s="5" t="s">
        <v>14</v>
      </c>
      <c r="H18" s="4" t="s">
        <v>49</v>
      </c>
      <c r="K18" s="3" t="str">
        <f>IFERROR(VLOOKUP(CONCATENATE(E18,F18),[5]Ratings!$H$3:$I$27,2,FALSE),)</f>
        <v>Yellow</v>
      </c>
    </row>
    <row r="19" spans="2:11" ht="52" x14ac:dyDescent="0.35">
      <c r="B19" s="6" t="str">
        <f>$B$17&amp;"."&amp;[5]Ratings!B26</f>
        <v>4.2</v>
      </c>
      <c r="C19" s="7" t="s">
        <v>50</v>
      </c>
      <c r="D19" s="4" t="s">
        <v>51</v>
      </c>
      <c r="E19" s="6" t="s">
        <v>24</v>
      </c>
      <c r="F19" s="6" t="s">
        <v>16</v>
      </c>
      <c r="G19" s="5" t="s">
        <v>14</v>
      </c>
      <c r="H19" s="4" t="s">
        <v>52</v>
      </c>
      <c r="K19" s="3" t="str">
        <f>IFERROR(VLOOKUP(CONCATENATE(E19,F19),[5]Ratings!$H$3:$I$27,2,FALSE),)</f>
        <v>Yellow</v>
      </c>
    </row>
  </sheetData>
  <mergeCells count="4">
    <mergeCell ref="C3:H3"/>
    <mergeCell ref="C8:H8"/>
    <mergeCell ref="C13:H13"/>
    <mergeCell ref="C17:H17"/>
  </mergeCells>
  <conditionalFormatting sqref="B1:B1048576">
    <cfRule type="expression" dxfId="23" priority="1">
      <formula>K1="Red"</formula>
    </cfRule>
    <cfRule type="expression" dxfId="22" priority="2">
      <formula>K1="Orange"</formula>
    </cfRule>
    <cfRule type="expression" dxfId="21" priority="3">
      <formula>K1="Yellow"</formula>
    </cfRule>
    <cfRule type="expression" dxfId="20" priority="4">
      <formula>K1="Green"</formula>
    </cfRule>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A9C88-AF35-499B-99D2-53F408E21DF0}">
  <dimension ref="B1:L32"/>
  <sheetViews>
    <sheetView showGridLines="0" topLeftCell="A26" zoomScale="70" zoomScaleNormal="70" workbookViewId="0">
      <selection activeCell="G4" sqref="G4"/>
    </sheetView>
  </sheetViews>
  <sheetFormatPr defaultColWidth="33.453125" defaultRowHeight="14.5" x14ac:dyDescent="0.35"/>
  <cols>
    <col min="1" max="1" width="2" style="14" customWidth="1"/>
    <col min="2" max="2" width="5.1796875" style="14" bestFit="1" customWidth="1"/>
    <col min="3" max="3" width="27.54296875" style="14" customWidth="1"/>
    <col min="4" max="4" width="40.7265625" style="15" customWidth="1"/>
    <col min="5" max="5" width="16" style="14" customWidth="1"/>
    <col min="6" max="6" width="14.26953125" style="14" customWidth="1"/>
    <col min="7" max="7" width="41.54296875" style="14" customWidth="1"/>
    <col min="8" max="8" width="26" style="14" customWidth="1"/>
    <col min="9" max="9" width="24.54296875" style="14" customWidth="1"/>
    <col min="10" max="10" width="45.453125" style="14" customWidth="1"/>
    <col min="11" max="11" width="33.453125" style="14"/>
    <col min="12" max="12" width="4.81640625" style="14" customWidth="1"/>
    <col min="13" max="16384" width="33.453125" style="14"/>
  </cols>
  <sheetData>
    <row r="1" spans="2:12" ht="72" customHeight="1" x14ac:dyDescent="0.35"/>
    <row r="2" spans="2:12" ht="43.5" customHeight="1" x14ac:dyDescent="0.35">
      <c r="B2" s="11" t="s">
        <v>2</v>
      </c>
      <c r="C2" s="12" t="s">
        <v>3</v>
      </c>
      <c r="D2" s="11" t="s">
        <v>8</v>
      </c>
      <c r="E2" s="11" t="s">
        <v>5</v>
      </c>
      <c r="F2" s="11" t="s">
        <v>53</v>
      </c>
      <c r="G2" s="10" t="s">
        <v>54</v>
      </c>
      <c r="H2" s="30" t="s">
        <v>56</v>
      </c>
      <c r="I2" s="30" t="s">
        <v>55</v>
      </c>
      <c r="J2" s="31" t="s">
        <v>77</v>
      </c>
      <c r="L2" s="67"/>
    </row>
    <row r="3" spans="2:12" x14ac:dyDescent="0.35">
      <c r="B3" s="21">
        <v>1</v>
      </c>
      <c r="C3" s="135" t="s">
        <v>57</v>
      </c>
      <c r="D3" s="136"/>
      <c r="E3" s="136"/>
      <c r="F3" s="136"/>
      <c r="G3" s="136"/>
      <c r="H3" s="136"/>
      <c r="I3" s="137"/>
      <c r="J3" s="29"/>
      <c r="L3" s="68"/>
    </row>
    <row r="4" spans="2:12" ht="108" customHeight="1" x14ac:dyDescent="0.35">
      <c r="B4" s="6">
        <v>1.1000000000000001</v>
      </c>
      <c r="C4" s="4" t="s">
        <v>208</v>
      </c>
      <c r="D4" s="4" t="s">
        <v>209</v>
      </c>
      <c r="E4" s="6" t="s">
        <v>12</v>
      </c>
      <c r="F4" s="6" t="s">
        <v>16</v>
      </c>
      <c r="G4" s="4" t="s">
        <v>210</v>
      </c>
      <c r="H4" s="4" t="s">
        <v>211</v>
      </c>
      <c r="I4" s="4" t="s">
        <v>212</v>
      </c>
      <c r="J4" s="28"/>
      <c r="L4" s="68" t="s">
        <v>213</v>
      </c>
    </row>
    <row r="5" spans="2:12" ht="99.75" customHeight="1" x14ac:dyDescent="0.35">
      <c r="B5" s="6">
        <v>1.2</v>
      </c>
      <c r="C5" s="4" t="s">
        <v>214</v>
      </c>
      <c r="D5" s="4" t="s">
        <v>215</v>
      </c>
      <c r="E5" s="6" t="s">
        <v>12</v>
      </c>
      <c r="F5" s="6" t="s">
        <v>16</v>
      </c>
      <c r="G5" s="4" t="s">
        <v>216</v>
      </c>
      <c r="H5" s="4" t="s">
        <v>217</v>
      </c>
      <c r="I5" s="4" t="s">
        <v>218</v>
      </c>
      <c r="J5" s="28"/>
      <c r="K5" s="69"/>
      <c r="L5" s="68" t="s">
        <v>213</v>
      </c>
    </row>
    <row r="6" spans="2:12" ht="82.5" customHeight="1" x14ac:dyDescent="0.35">
      <c r="B6" s="6">
        <v>1.3</v>
      </c>
      <c r="C6" s="4" t="s">
        <v>219</v>
      </c>
      <c r="D6" s="4" t="s">
        <v>220</v>
      </c>
      <c r="E6" s="6" t="s">
        <v>12</v>
      </c>
      <c r="F6" s="6" t="s">
        <v>16</v>
      </c>
      <c r="G6" s="4" t="s">
        <v>221</v>
      </c>
      <c r="H6" s="4" t="s">
        <v>222</v>
      </c>
      <c r="I6" s="4" t="s">
        <v>223</v>
      </c>
      <c r="J6" s="28"/>
      <c r="K6" s="69"/>
      <c r="L6" s="68" t="s">
        <v>213</v>
      </c>
    </row>
    <row r="7" spans="2:12" ht="65" x14ac:dyDescent="0.35">
      <c r="B7" s="6">
        <v>1.4</v>
      </c>
      <c r="C7" s="4" t="s">
        <v>224</v>
      </c>
      <c r="D7" s="4" t="s">
        <v>225</v>
      </c>
      <c r="E7" s="6" t="s">
        <v>12</v>
      </c>
      <c r="F7" s="6" t="s">
        <v>16</v>
      </c>
      <c r="G7" s="4" t="s">
        <v>226</v>
      </c>
      <c r="H7" s="4" t="s">
        <v>222</v>
      </c>
      <c r="I7" s="4" t="s">
        <v>227</v>
      </c>
      <c r="J7" s="28"/>
      <c r="L7" s="68" t="s">
        <v>213</v>
      </c>
    </row>
    <row r="8" spans="2:12" ht="65" x14ac:dyDescent="0.35">
      <c r="B8" s="26">
        <v>1.5</v>
      </c>
      <c r="C8" s="4" t="s">
        <v>228</v>
      </c>
      <c r="D8" s="4" t="s">
        <v>229</v>
      </c>
      <c r="E8" s="6" t="s">
        <v>12</v>
      </c>
      <c r="F8" s="6" t="s">
        <v>16</v>
      </c>
      <c r="G8" s="4" t="s">
        <v>230</v>
      </c>
      <c r="H8" s="4" t="s">
        <v>222</v>
      </c>
      <c r="I8" s="4" t="s">
        <v>223</v>
      </c>
      <c r="J8" s="28"/>
      <c r="L8" s="68"/>
    </row>
    <row r="9" spans="2:12" ht="65" x14ac:dyDescent="0.35">
      <c r="B9" s="6">
        <v>1.6</v>
      </c>
      <c r="C9" s="4" t="s">
        <v>231</v>
      </c>
      <c r="D9" s="4" t="s">
        <v>232</v>
      </c>
      <c r="E9" s="6" t="s">
        <v>12</v>
      </c>
      <c r="F9" s="6" t="s">
        <v>13</v>
      </c>
      <c r="G9" s="4" t="s">
        <v>233</v>
      </c>
      <c r="H9" s="4" t="s">
        <v>234</v>
      </c>
      <c r="I9" s="70" t="s">
        <v>58</v>
      </c>
      <c r="J9" s="28"/>
      <c r="L9" s="68" t="s">
        <v>213</v>
      </c>
    </row>
    <row r="10" spans="2:12" x14ac:dyDescent="0.35">
      <c r="B10" s="21">
        <v>3</v>
      </c>
      <c r="C10" s="135" t="s">
        <v>59</v>
      </c>
      <c r="D10" s="136"/>
      <c r="E10" s="136"/>
      <c r="F10" s="136"/>
      <c r="G10" s="136"/>
      <c r="H10" s="136"/>
      <c r="I10" s="137"/>
      <c r="J10" s="29"/>
      <c r="L10" s="68">
        <v>0</v>
      </c>
    </row>
    <row r="11" spans="2:12" x14ac:dyDescent="0.35">
      <c r="B11" s="22" t="s">
        <v>60</v>
      </c>
      <c r="C11" s="138" t="s">
        <v>61</v>
      </c>
      <c r="D11" s="139"/>
      <c r="E11" s="139"/>
      <c r="F11" s="139"/>
      <c r="G11" s="139"/>
      <c r="H11" s="139"/>
      <c r="I11" s="140"/>
      <c r="J11" s="71"/>
      <c r="L11" s="68">
        <v>0</v>
      </c>
    </row>
    <row r="12" spans="2:12" ht="52" x14ac:dyDescent="0.35">
      <c r="B12" s="24" t="s">
        <v>235</v>
      </c>
      <c r="C12" s="20" t="s">
        <v>236</v>
      </c>
      <c r="D12" s="17" t="s">
        <v>237</v>
      </c>
      <c r="E12" s="24" t="s">
        <v>62</v>
      </c>
      <c r="F12" s="24" t="s">
        <v>16</v>
      </c>
      <c r="G12" s="23" t="s">
        <v>238</v>
      </c>
      <c r="H12" s="23" t="s">
        <v>234</v>
      </c>
      <c r="I12" s="23" t="s">
        <v>239</v>
      </c>
      <c r="J12" s="28"/>
      <c r="L12" s="72" t="s">
        <v>213</v>
      </c>
    </row>
    <row r="13" spans="2:12" ht="39" x14ac:dyDescent="0.35">
      <c r="B13" s="24" t="s">
        <v>240</v>
      </c>
      <c r="C13" s="18" t="s">
        <v>63</v>
      </c>
      <c r="D13" s="20" t="s">
        <v>241</v>
      </c>
      <c r="E13" s="24" t="s">
        <v>62</v>
      </c>
      <c r="F13" s="24" t="s">
        <v>16</v>
      </c>
      <c r="G13" s="23" t="s">
        <v>242</v>
      </c>
      <c r="H13" s="23" t="s">
        <v>222</v>
      </c>
      <c r="I13" s="23" t="s">
        <v>243</v>
      </c>
      <c r="J13" s="28"/>
      <c r="L13" s="72" t="s">
        <v>213</v>
      </c>
    </row>
    <row r="14" spans="2:12" ht="78" x14ac:dyDescent="0.35">
      <c r="B14" s="25" t="s">
        <v>244</v>
      </c>
      <c r="C14" s="18" t="s">
        <v>64</v>
      </c>
      <c r="D14" s="20" t="s">
        <v>245</v>
      </c>
      <c r="E14" s="24" t="s">
        <v>12</v>
      </c>
      <c r="F14" s="24" t="s">
        <v>13</v>
      </c>
      <c r="G14" s="23" t="s">
        <v>246</v>
      </c>
      <c r="H14" s="23" t="s">
        <v>222</v>
      </c>
      <c r="I14" s="23" t="s">
        <v>247</v>
      </c>
      <c r="J14" s="28"/>
      <c r="L14" s="72"/>
    </row>
    <row r="15" spans="2:12" x14ac:dyDescent="0.35">
      <c r="B15" s="22" t="s">
        <v>65</v>
      </c>
      <c r="C15" s="138" t="s">
        <v>66</v>
      </c>
      <c r="D15" s="139"/>
      <c r="E15" s="139"/>
      <c r="F15" s="139"/>
      <c r="G15" s="139"/>
      <c r="H15" s="139"/>
      <c r="I15" s="140"/>
      <c r="J15" s="71"/>
      <c r="L15" s="68">
        <v>0</v>
      </c>
    </row>
    <row r="16" spans="2:12" ht="65" x14ac:dyDescent="0.35">
      <c r="B16" s="6" t="s">
        <v>248</v>
      </c>
      <c r="C16" s="18" t="s">
        <v>249</v>
      </c>
      <c r="D16" s="20" t="s">
        <v>250</v>
      </c>
      <c r="E16" s="6" t="s">
        <v>12</v>
      </c>
      <c r="F16" s="6" t="s">
        <v>13</v>
      </c>
      <c r="G16" s="4" t="s">
        <v>251</v>
      </c>
      <c r="H16" s="4" t="s">
        <v>217</v>
      </c>
      <c r="I16" s="4" t="s">
        <v>252</v>
      </c>
      <c r="J16" s="73"/>
      <c r="L16" s="68" t="s">
        <v>213</v>
      </c>
    </row>
    <row r="17" spans="2:12" ht="52" x14ac:dyDescent="0.35">
      <c r="B17" s="6" t="s">
        <v>253</v>
      </c>
      <c r="C17" s="4" t="s">
        <v>254</v>
      </c>
      <c r="D17" s="4" t="s">
        <v>255</v>
      </c>
      <c r="E17" s="6" t="s">
        <v>62</v>
      </c>
      <c r="F17" s="6" t="s">
        <v>16</v>
      </c>
      <c r="G17" s="4" t="s">
        <v>256</v>
      </c>
      <c r="H17" s="4" t="s">
        <v>217</v>
      </c>
      <c r="I17" s="4" t="s">
        <v>257</v>
      </c>
      <c r="J17" s="28"/>
      <c r="L17" s="68" t="s">
        <v>213</v>
      </c>
    </row>
    <row r="18" spans="2:12" ht="65" x14ac:dyDescent="0.35">
      <c r="B18" s="6" t="s">
        <v>258</v>
      </c>
      <c r="C18" s="4" t="s">
        <v>259</v>
      </c>
      <c r="D18" s="4" t="s">
        <v>260</v>
      </c>
      <c r="E18" s="6" t="s">
        <v>62</v>
      </c>
      <c r="F18" s="6" t="s">
        <v>16</v>
      </c>
      <c r="G18" s="4" t="s">
        <v>261</v>
      </c>
      <c r="H18" s="4" t="s">
        <v>217</v>
      </c>
      <c r="I18" s="4" t="s">
        <v>218</v>
      </c>
      <c r="J18" s="28"/>
      <c r="L18" s="68" t="s">
        <v>213</v>
      </c>
    </row>
    <row r="19" spans="2:12" x14ac:dyDescent="0.35">
      <c r="B19" s="22" t="s">
        <v>67</v>
      </c>
      <c r="C19" s="138" t="s">
        <v>262</v>
      </c>
      <c r="D19" s="139"/>
      <c r="E19" s="139"/>
      <c r="F19" s="139"/>
      <c r="G19" s="139"/>
      <c r="H19" s="139"/>
      <c r="I19" s="140"/>
      <c r="J19" s="71"/>
      <c r="L19" s="68">
        <v>0</v>
      </c>
    </row>
    <row r="20" spans="2:12" ht="26" x14ac:dyDescent="0.35">
      <c r="B20" s="6" t="s">
        <v>263</v>
      </c>
      <c r="C20" s="4" t="s">
        <v>69</v>
      </c>
      <c r="D20" s="4" t="s">
        <v>264</v>
      </c>
      <c r="E20" s="6" t="s">
        <v>12</v>
      </c>
      <c r="F20" s="6" t="s">
        <v>13</v>
      </c>
      <c r="G20" s="4" t="s">
        <v>265</v>
      </c>
      <c r="H20" s="4" t="s">
        <v>217</v>
      </c>
      <c r="I20" s="4" t="s">
        <v>266</v>
      </c>
      <c r="J20" s="28"/>
      <c r="L20" s="68" t="s">
        <v>213</v>
      </c>
    </row>
    <row r="21" spans="2:12" ht="52" x14ac:dyDescent="0.35">
      <c r="B21" s="6" t="s">
        <v>267</v>
      </c>
      <c r="C21" s="4" t="s">
        <v>268</v>
      </c>
      <c r="D21" s="4" t="s">
        <v>269</v>
      </c>
      <c r="E21" s="6" t="s">
        <v>24</v>
      </c>
      <c r="F21" s="6" t="s">
        <v>13</v>
      </c>
      <c r="G21" s="4" t="s">
        <v>70</v>
      </c>
      <c r="H21" s="4" t="s">
        <v>217</v>
      </c>
      <c r="I21" s="4" t="s">
        <v>270</v>
      </c>
      <c r="J21" s="28"/>
      <c r="L21" s="68" t="s">
        <v>213</v>
      </c>
    </row>
    <row r="22" spans="2:12" ht="52" x14ac:dyDescent="0.35">
      <c r="B22" s="13" t="s">
        <v>271</v>
      </c>
      <c r="C22" s="4" t="s">
        <v>272</v>
      </c>
      <c r="D22" s="4" t="s">
        <v>273</v>
      </c>
      <c r="E22" s="6" t="s">
        <v>12</v>
      </c>
      <c r="F22" s="6" t="s">
        <v>13</v>
      </c>
      <c r="G22" s="4" t="s">
        <v>274</v>
      </c>
      <c r="H22" s="4" t="s">
        <v>275</v>
      </c>
      <c r="I22" s="4" t="s">
        <v>276</v>
      </c>
      <c r="J22" s="28"/>
      <c r="L22" s="68"/>
    </row>
    <row r="23" spans="2:12" ht="52" x14ac:dyDescent="0.35">
      <c r="B23" s="13" t="s">
        <v>277</v>
      </c>
      <c r="C23" s="4" t="s">
        <v>71</v>
      </c>
      <c r="D23" s="4" t="s">
        <v>278</v>
      </c>
      <c r="E23" s="6" t="s">
        <v>24</v>
      </c>
      <c r="F23" s="6" t="s">
        <v>13</v>
      </c>
      <c r="G23" s="4" t="s">
        <v>279</v>
      </c>
      <c r="H23" s="4" t="s">
        <v>280</v>
      </c>
      <c r="I23" s="4" t="s">
        <v>281</v>
      </c>
      <c r="J23" s="28"/>
      <c r="L23" s="68" t="s">
        <v>213</v>
      </c>
    </row>
    <row r="24" spans="2:12" x14ac:dyDescent="0.35">
      <c r="B24" s="21">
        <v>4</v>
      </c>
      <c r="C24" s="135" t="s">
        <v>72</v>
      </c>
      <c r="D24" s="136"/>
      <c r="E24" s="136"/>
      <c r="F24" s="136"/>
      <c r="G24" s="136"/>
      <c r="H24" s="136"/>
      <c r="I24" s="137"/>
      <c r="J24" s="29"/>
      <c r="L24" s="68">
        <v>0</v>
      </c>
    </row>
    <row r="25" spans="2:12" x14ac:dyDescent="0.35">
      <c r="B25" s="19" t="s">
        <v>73</v>
      </c>
      <c r="C25" s="138" t="s">
        <v>282</v>
      </c>
      <c r="D25" s="139"/>
      <c r="E25" s="139"/>
      <c r="F25" s="139"/>
      <c r="G25" s="139"/>
      <c r="H25" s="139"/>
      <c r="I25" s="140"/>
      <c r="J25" s="71"/>
      <c r="L25" s="68">
        <v>0</v>
      </c>
    </row>
    <row r="26" spans="2:12" s="79" customFormat="1" ht="57.75" customHeight="1" x14ac:dyDescent="0.35">
      <c r="B26" s="74" t="s">
        <v>283</v>
      </c>
      <c r="C26" s="75" t="s">
        <v>284</v>
      </c>
      <c r="D26" s="76" t="s">
        <v>285</v>
      </c>
      <c r="E26" s="6" t="s">
        <v>12</v>
      </c>
      <c r="F26" s="6" t="s">
        <v>16</v>
      </c>
      <c r="G26" s="77" t="s">
        <v>286</v>
      </c>
      <c r="H26" s="76" t="s">
        <v>287</v>
      </c>
      <c r="I26" s="40" t="s">
        <v>288</v>
      </c>
      <c r="J26" s="78"/>
      <c r="L26" s="80"/>
    </row>
    <row r="27" spans="2:12" s="79" customFormat="1" ht="29" x14ac:dyDescent="0.35">
      <c r="B27" s="74" t="s">
        <v>289</v>
      </c>
      <c r="C27" s="76" t="s">
        <v>290</v>
      </c>
      <c r="D27" s="81" t="s">
        <v>291</v>
      </c>
      <c r="E27" s="6" t="s">
        <v>12</v>
      </c>
      <c r="F27" s="6" t="s">
        <v>16</v>
      </c>
      <c r="G27" s="76" t="s">
        <v>292</v>
      </c>
      <c r="H27" s="76" t="s">
        <v>293</v>
      </c>
      <c r="I27" s="40" t="s">
        <v>294</v>
      </c>
      <c r="J27" s="78"/>
      <c r="L27" s="80"/>
    </row>
    <row r="28" spans="2:12" ht="39" x14ac:dyDescent="0.35">
      <c r="B28" s="74" t="s">
        <v>295</v>
      </c>
      <c r="C28" s="18" t="s">
        <v>296</v>
      </c>
      <c r="D28" s="20" t="s">
        <v>297</v>
      </c>
      <c r="E28" s="6" t="s">
        <v>12</v>
      </c>
      <c r="F28" s="6" t="s">
        <v>16</v>
      </c>
      <c r="G28" s="7" t="s">
        <v>298</v>
      </c>
      <c r="H28" s="4" t="s">
        <v>217</v>
      </c>
      <c r="I28" s="4" t="s">
        <v>288</v>
      </c>
      <c r="J28" s="28"/>
      <c r="L28" s="68" t="s">
        <v>213</v>
      </c>
    </row>
    <row r="29" spans="2:12" x14ac:dyDescent="0.35">
      <c r="B29" s="19" t="s">
        <v>75</v>
      </c>
      <c r="C29" s="138" t="s">
        <v>76</v>
      </c>
      <c r="D29" s="139"/>
      <c r="E29" s="139"/>
      <c r="F29" s="139"/>
      <c r="G29" s="139"/>
      <c r="H29" s="139"/>
      <c r="I29" s="140"/>
      <c r="J29" s="71"/>
      <c r="L29" s="68">
        <v>0</v>
      </c>
    </row>
    <row r="30" spans="2:12" ht="39" x14ac:dyDescent="0.35">
      <c r="B30" s="6" t="s">
        <v>299</v>
      </c>
      <c r="C30" s="18" t="s">
        <v>300</v>
      </c>
      <c r="D30" s="17" t="s">
        <v>301</v>
      </c>
      <c r="E30" s="6" t="s">
        <v>12</v>
      </c>
      <c r="F30" s="6" t="s">
        <v>16</v>
      </c>
      <c r="G30" s="4" t="s">
        <v>302</v>
      </c>
      <c r="H30" s="4" t="s">
        <v>234</v>
      </c>
      <c r="I30" s="4" t="s">
        <v>266</v>
      </c>
      <c r="J30" s="28"/>
      <c r="L30" s="68" t="s">
        <v>213</v>
      </c>
    </row>
    <row r="31" spans="2:12" ht="39" x14ac:dyDescent="0.35">
      <c r="B31" s="6" t="s">
        <v>303</v>
      </c>
      <c r="C31" s="4" t="s">
        <v>304</v>
      </c>
      <c r="D31" s="4" t="s">
        <v>305</v>
      </c>
      <c r="E31" s="6" t="s">
        <v>62</v>
      </c>
      <c r="F31" s="6" t="s">
        <v>16</v>
      </c>
      <c r="G31" s="16" t="s">
        <v>306</v>
      </c>
      <c r="H31" s="16" t="s">
        <v>307</v>
      </c>
      <c r="I31" s="4" t="s">
        <v>266</v>
      </c>
      <c r="J31" s="28"/>
      <c r="L31" s="68" t="s">
        <v>213</v>
      </c>
    </row>
    <row r="32" spans="2:12" s="79" customFormat="1" ht="72.5" x14ac:dyDescent="0.35">
      <c r="B32" s="74" t="s">
        <v>308</v>
      </c>
      <c r="C32" s="73" t="s">
        <v>309</v>
      </c>
      <c r="D32" s="73" t="s">
        <v>310</v>
      </c>
      <c r="E32" s="74" t="s">
        <v>12</v>
      </c>
      <c r="F32" s="74" t="s">
        <v>16</v>
      </c>
      <c r="G32" s="73" t="s">
        <v>311</v>
      </c>
      <c r="H32" s="73" t="s">
        <v>312</v>
      </c>
      <c r="I32" s="82" t="s">
        <v>294</v>
      </c>
    </row>
  </sheetData>
  <mergeCells count="8">
    <mergeCell ref="C25:I25"/>
    <mergeCell ref="C29:I29"/>
    <mergeCell ref="C3:I3"/>
    <mergeCell ref="C10:I10"/>
    <mergeCell ref="C11:I11"/>
    <mergeCell ref="C15:I15"/>
    <mergeCell ref="C19:I19"/>
    <mergeCell ref="C24:I24"/>
  </mergeCells>
  <conditionalFormatting sqref="B1:B25 B29:B1048576">
    <cfRule type="expression" dxfId="19" priority="1">
      <formula>L1="Red"</formula>
    </cfRule>
    <cfRule type="expression" dxfId="18" priority="2">
      <formula>L1="Orange"</formula>
    </cfRule>
    <cfRule type="expression" dxfId="17" priority="3">
      <formula>L1="Yellow"</formula>
    </cfRule>
    <cfRule type="expression" dxfId="16" priority="4">
      <formula>L1="Green"</formula>
    </cfRule>
  </conditionalFormatting>
  <conditionalFormatting sqref="B26:B28">
    <cfRule type="expression" dxfId="15" priority="5">
      <formula>L28="Red"</formula>
    </cfRule>
    <cfRule type="expression" dxfId="14" priority="6">
      <formula>L28="Orange"</formula>
    </cfRule>
    <cfRule type="expression" dxfId="13" priority="7">
      <formula>L28="Yellow"</formula>
    </cfRule>
    <cfRule type="expression" dxfId="12" priority="8">
      <formula>L28="Green"</formula>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67FF3-3359-46A4-B338-C42A71445188}">
  <dimension ref="A1:L47"/>
  <sheetViews>
    <sheetView showGridLines="0" zoomScale="80" zoomScaleNormal="80" workbookViewId="0">
      <pane xSplit="1" ySplit="2" topLeftCell="D47" activePane="bottomRight" state="frozen"/>
      <selection pane="topRight" activeCell="B1" sqref="B1"/>
      <selection pane="bottomLeft" activeCell="A3" sqref="A3"/>
      <selection pane="bottomRight" activeCell="J1" sqref="J1"/>
    </sheetView>
  </sheetViews>
  <sheetFormatPr defaultColWidth="33.453125" defaultRowHeight="14.5" x14ac:dyDescent="0.35"/>
  <cols>
    <col min="1" max="1" width="2" customWidth="1"/>
    <col min="2" max="2" width="5.1796875" bestFit="1" customWidth="1"/>
    <col min="3" max="3" width="32.54296875" bestFit="1" customWidth="1"/>
    <col min="5" max="6" width="21.81640625" customWidth="1"/>
    <col min="7" max="7" width="38.26953125" customWidth="1"/>
    <col min="10" max="10" width="66.453125" customWidth="1"/>
    <col min="12" max="12" width="4.81640625" customWidth="1"/>
  </cols>
  <sheetData>
    <row r="1" spans="1:12" ht="189" customHeight="1" x14ac:dyDescent="0.35">
      <c r="A1">
        <f ca="1">SUM(1:1)</f>
        <v>0</v>
      </c>
      <c r="B1">
        <f ca="1">SUM(1:1)</f>
        <v>0</v>
      </c>
      <c r="C1">
        <f ca="1">SUM(1:1)</f>
        <v>0</v>
      </c>
    </row>
    <row r="2" spans="1:12" ht="21" customHeight="1" x14ac:dyDescent="0.35">
      <c r="B2" s="11" t="s">
        <v>2</v>
      </c>
      <c r="C2" s="12" t="s">
        <v>3</v>
      </c>
      <c r="D2" s="11" t="s">
        <v>8</v>
      </c>
      <c r="E2" s="11" t="s">
        <v>5</v>
      </c>
      <c r="F2" s="11" t="s">
        <v>53</v>
      </c>
      <c r="G2" s="10" t="s">
        <v>54</v>
      </c>
      <c r="H2" s="30" t="s">
        <v>56</v>
      </c>
      <c r="I2" s="30" t="s">
        <v>55</v>
      </c>
      <c r="J2" s="31" t="s">
        <v>77</v>
      </c>
      <c r="L2" s="9"/>
    </row>
    <row r="3" spans="1:12" x14ac:dyDescent="0.35">
      <c r="B3" s="8">
        <v>1</v>
      </c>
      <c r="C3" s="135" t="s">
        <v>57</v>
      </c>
      <c r="D3" s="136"/>
      <c r="E3" s="136"/>
      <c r="F3" s="136"/>
      <c r="G3" s="136"/>
      <c r="H3" s="136"/>
      <c r="I3" s="137"/>
      <c r="J3" s="32"/>
      <c r="L3" s="3"/>
    </row>
    <row r="4" spans="1:12" ht="126" customHeight="1" x14ac:dyDescent="0.35">
      <c r="B4" s="6" t="str">
        <f>$B$3&amp;"."&amp;[6]Ratings!B20</f>
        <v>1.1</v>
      </c>
      <c r="C4" s="7" t="s">
        <v>78</v>
      </c>
      <c r="D4" s="4" t="s">
        <v>79</v>
      </c>
      <c r="E4" s="6" t="s">
        <v>80</v>
      </c>
      <c r="F4" s="6" t="s">
        <v>25</v>
      </c>
      <c r="G4" s="33" t="s">
        <v>81</v>
      </c>
      <c r="H4" s="33" t="s">
        <v>82</v>
      </c>
      <c r="I4" s="4" t="s">
        <v>83</v>
      </c>
      <c r="J4" s="4" t="s">
        <v>84</v>
      </c>
      <c r="L4" s="3" t="str">
        <f>IFERROR(VLOOKUP(CONCATENATE(E4,F4),[6]Ratings!$H$3:$I$27,2,FALSE),)</f>
        <v>Green</v>
      </c>
    </row>
    <row r="5" spans="1:12" ht="113.5" customHeight="1" x14ac:dyDescent="0.35">
      <c r="B5" s="6" t="s">
        <v>85</v>
      </c>
      <c r="C5" s="7" t="s">
        <v>86</v>
      </c>
      <c r="D5" s="23" t="s">
        <v>87</v>
      </c>
      <c r="E5" s="6" t="s">
        <v>62</v>
      </c>
      <c r="F5" s="6" t="s">
        <v>16</v>
      </c>
      <c r="G5" s="33" t="s">
        <v>88</v>
      </c>
      <c r="H5" s="33" t="s">
        <v>82</v>
      </c>
      <c r="I5" s="4" t="s">
        <v>83</v>
      </c>
      <c r="J5" s="4" t="s">
        <v>313</v>
      </c>
      <c r="L5" s="3" t="str">
        <f>IFERROR(VLOOKUP(CONCATENATE(E5,F5),[6]Ratings!$H$3:$I$27,2,FALSE),)</f>
        <v>Orange</v>
      </c>
    </row>
    <row r="6" spans="1:12" x14ac:dyDescent="0.35">
      <c r="B6" s="6" t="str">
        <f>$B$3&amp;"."&amp;[6]Ratings!B22</f>
        <v>1.3</v>
      </c>
      <c r="C6" s="7"/>
      <c r="D6" s="4"/>
      <c r="E6" s="6"/>
      <c r="F6" s="6"/>
      <c r="G6" s="4"/>
      <c r="H6" s="4"/>
      <c r="I6" s="4"/>
      <c r="J6" s="34"/>
      <c r="L6" s="3">
        <f>IFERROR(VLOOKUP(CONCATENATE(E6,F6),[6]Ratings!$H$3:$I$27,2,FALSE),)</f>
        <v>0</v>
      </c>
    </row>
    <row r="7" spans="1:12" x14ac:dyDescent="0.35">
      <c r="B7" s="6" t="str">
        <f>$B$3&amp;"."&amp;[6]Ratings!B23</f>
        <v>1.4</v>
      </c>
      <c r="C7" s="7"/>
      <c r="D7" s="4"/>
      <c r="E7" s="6"/>
      <c r="F7" s="6"/>
      <c r="G7" s="4"/>
      <c r="H7" s="4"/>
      <c r="I7" s="4"/>
      <c r="J7" s="34"/>
      <c r="L7" s="3">
        <f>IFERROR(VLOOKUP(CONCATENATE(E7,F7),[6]Ratings!$H$3:$I$27,2,FALSE),)</f>
        <v>0</v>
      </c>
    </row>
    <row r="8" spans="1:12" x14ac:dyDescent="0.35">
      <c r="B8" s="6" t="str">
        <f>$B$3&amp;"."&amp;[6]Ratings!B24</f>
        <v>1.5</v>
      </c>
      <c r="C8" s="7"/>
      <c r="D8" s="4"/>
      <c r="E8" s="6"/>
      <c r="F8" s="6"/>
      <c r="G8" s="4"/>
      <c r="H8" s="4"/>
      <c r="I8" s="16"/>
      <c r="J8" s="34"/>
      <c r="L8" s="3">
        <f>IFERROR(VLOOKUP(CONCATENATE(E8,F8),[6]Ratings!$H$3:$I$27,2,FALSE),)</f>
        <v>0</v>
      </c>
    </row>
    <row r="9" spans="1:12" x14ac:dyDescent="0.35">
      <c r="B9" s="6" t="str">
        <f>$B$3&amp;"."&amp;[6]Ratings!B25</f>
        <v>1.6</v>
      </c>
      <c r="C9" s="7"/>
      <c r="D9" s="4"/>
      <c r="E9" s="6"/>
      <c r="F9" s="6"/>
      <c r="G9" s="4"/>
      <c r="H9" s="4"/>
      <c r="I9" s="35"/>
      <c r="J9" s="34"/>
      <c r="L9" s="3">
        <f>IFERROR(VLOOKUP(CONCATENATE(E9,F9),[6]Ratings!$H$3:$I$27,2,FALSE),)</f>
        <v>0</v>
      </c>
    </row>
    <row r="10" spans="1:12" x14ac:dyDescent="0.35">
      <c r="B10" s="8">
        <v>2</v>
      </c>
      <c r="C10" s="135" t="s">
        <v>89</v>
      </c>
      <c r="D10" s="136"/>
      <c r="E10" s="136"/>
      <c r="F10" s="136"/>
      <c r="G10" s="136"/>
      <c r="H10" s="136"/>
      <c r="I10" s="137"/>
      <c r="J10" s="36"/>
      <c r="L10" s="3">
        <f>IFERROR(VLOOKUP(CONCATENATE(E10,F10),[6]Ratings!$H$3:$I$27,2,FALSE),)</f>
        <v>0</v>
      </c>
    </row>
    <row r="11" spans="1:12" x14ac:dyDescent="0.35">
      <c r="B11" s="6" t="str">
        <f>$B$10&amp;"."&amp;[6]Ratings!B20</f>
        <v>2.1</v>
      </c>
      <c r="C11" s="4"/>
      <c r="D11" s="4"/>
      <c r="E11" s="6"/>
      <c r="F11" s="6"/>
      <c r="G11" s="4"/>
      <c r="H11" s="4"/>
      <c r="I11" s="4"/>
      <c r="J11" s="34"/>
      <c r="L11" s="3">
        <f>IFERROR(VLOOKUP(CONCATENATE(E11,F11),[6]Ratings!$H$3:$I$27,2,FALSE),)</f>
        <v>0</v>
      </c>
    </row>
    <row r="12" spans="1:12" x14ac:dyDescent="0.35">
      <c r="B12" s="6" t="str">
        <f>$B$10&amp;"."&amp;[6]Ratings!B21</f>
        <v>2.2</v>
      </c>
      <c r="C12" s="7"/>
      <c r="D12" s="4"/>
      <c r="E12" s="6"/>
      <c r="F12" s="6"/>
      <c r="G12" s="4"/>
      <c r="H12" s="4"/>
      <c r="I12" s="4"/>
      <c r="J12" s="34"/>
      <c r="L12" s="3">
        <f>IFERROR(VLOOKUP(CONCATENATE(E12,F12),[6]Ratings!$H$3:$I$27,2,FALSE),)</f>
        <v>0</v>
      </c>
    </row>
    <row r="13" spans="1:12" x14ac:dyDescent="0.35">
      <c r="B13" s="6" t="str">
        <f>$B$10&amp;"."&amp;[6]Ratings!B22</f>
        <v>2.3</v>
      </c>
      <c r="C13" s="7"/>
      <c r="D13" s="4"/>
      <c r="E13" s="6"/>
      <c r="F13" s="6"/>
      <c r="G13" s="4"/>
      <c r="H13" s="4"/>
      <c r="I13" s="4"/>
      <c r="J13" s="34"/>
      <c r="L13" s="3">
        <f>IFERROR(VLOOKUP(CONCATENATE(E13,F13),[6]Ratings!$H$3:$I$27,2,FALSE),)</f>
        <v>0</v>
      </c>
    </row>
    <row r="14" spans="1:12" x14ac:dyDescent="0.35">
      <c r="B14" s="6" t="str">
        <f>$B$10&amp;"."&amp;[6]Ratings!B23</f>
        <v>2.4</v>
      </c>
      <c r="C14" s="7"/>
      <c r="D14" s="4"/>
      <c r="E14" s="6"/>
      <c r="F14" s="6"/>
      <c r="G14" s="16"/>
      <c r="H14" s="16"/>
      <c r="I14" s="16"/>
      <c r="J14" s="34"/>
      <c r="L14" s="3">
        <f>IFERROR(VLOOKUP(CONCATENATE(E14,F14),[6]Ratings!$H$3:$I$27,2,FALSE),)</f>
        <v>0</v>
      </c>
    </row>
    <row r="15" spans="1:12" x14ac:dyDescent="0.35">
      <c r="B15" s="8">
        <v>3</v>
      </c>
      <c r="C15" s="135" t="s">
        <v>59</v>
      </c>
      <c r="D15" s="136"/>
      <c r="E15" s="136"/>
      <c r="F15" s="136"/>
      <c r="G15" s="136"/>
      <c r="H15" s="136"/>
      <c r="I15" s="137"/>
      <c r="J15" s="36"/>
      <c r="L15" s="3">
        <f>IFERROR(VLOOKUP(CONCATENATE(E15,F15),[6]Ratings!$H$3:$I$27,2,FALSE),)</f>
        <v>0</v>
      </c>
    </row>
    <row r="16" spans="1:12" x14ac:dyDescent="0.35">
      <c r="B16" s="37" t="s">
        <v>60</v>
      </c>
      <c r="C16" s="138" t="s">
        <v>61</v>
      </c>
      <c r="D16" s="139"/>
      <c r="E16" s="139"/>
      <c r="F16" s="139"/>
      <c r="G16" s="139"/>
      <c r="H16" s="139"/>
      <c r="I16" s="140"/>
      <c r="J16" s="38"/>
      <c r="L16" s="3">
        <f>IFERROR(VLOOKUP(CONCATENATE(E16,F16),[6]Ratings!$H$3:$I$27,2,FALSE),)</f>
        <v>0</v>
      </c>
    </row>
    <row r="17" spans="2:12" ht="78" customHeight="1" x14ac:dyDescent="0.35">
      <c r="B17" s="6" t="str">
        <f>$B$16&amp;"."&amp;[6]Ratings!B20</f>
        <v>3.1.1</v>
      </c>
      <c r="C17" s="7" t="s">
        <v>90</v>
      </c>
      <c r="D17" s="4" t="s">
        <v>91</v>
      </c>
      <c r="E17" s="6" t="s">
        <v>24</v>
      </c>
      <c r="F17" s="6" t="s">
        <v>13</v>
      </c>
      <c r="G17" s="33" t="s">
        <v>314</v>
      </c>
      <c r="H17" s="4" t="s">
        <v>92</v>
      </c>
      <c r="I17" s="33" t="s">
        <v>93</v>
      </c>
      <c r="J17" s="33" t="s">
        <v>94</v>
      </c>
      <c r="L17" s="3" t="str">
        <f>IFERROR(VLOOKUP(CONCATENATE(E17,F17),[6]Ratings!$H$3:$I$27,2,FALSE),)</f>
        <v>Orange</v>
      </c>
    </row>
    <row r="18" spans="2:12" ht="15" customHeight="1" x14ac:dyDescent="0.35">
      <c r="B18" s="6" t="str">
        <f>$B$16&amp;"."&amp;[6]Ratings!B21</f>
        <v>3.1.2</v>
      </c>
      <c r="C18" s="39"/>
      <c r="D18" s="40"/>
      <c r="E18" s="6"/>
      <c r="F18" s="6"/>
      <c r="G18" s="39"/>
      <c r="H18" s="40"/>
      <c r="I18" s="40"/>
      <c r="J18" s="34"/>
      <c r="L18" s="3">
        <f>IFERROR(VLOOKUP(CONCATENATE(E18,F18),[6]Ratings!$H$3:$I$27,2,FALSE),)</f>
        <v>0</v>
      </c>
    </row>
    <row r="19" spans="2:12" x14ac:dyDescent="0.35">
      <c r="B19" s="6" t="str">
        <f>$B$16&amp;"."&amp;[6]Ratings!B22</f>
        <v>3.1.3</v>
      </c>
      <c r="C19" s="7"/>
      <c r="D19" s="4"/>
      <c r="E19" s="6"/>
      <c r="F19" s="6"/>
      <c r="G19" s="4"/>
      <c r="H19" s="4"/>
      <c r="I19" s="4"/>
      <c r="J19" s="34"/>
      <c r="L19" s="3">
        <f>IFERROR(VLOOKUP(CONCATENATE(E19,F19),[6]Ratings!$H$3:$I$27,2,FALSE),)</f>
        <v>0</v>
      </c>
    </row>
    <row r="20" spans="2:12" x14ac:dyDescent="0.35">
      <c r="B20" s="37" t="s">
        <v>65</v>
      </c>
      <c r="C20" s="138" t="s">
        <v>66</v>
      </c>
      <c r="D20" s="139"/>
      <c r="E20" s="139"/>
      <c r="F20" s="139"/>
      <c r="G20" s="139"/>
      <c r="H20" s="139"/>
      <c r="I20" s="140"/>
      <c r="J20" s="38"/>
      <c r="L20" s="3">
        <f>IFERROR(VLOOKUP(CONCATENATE(E20,F20),[6]Ratings!$H$3:$I$27,2,FALSE),)</f>
        <v>0</v>
      </c>
    </row>
    <row r="21" spans="2:12" ht="99.75" customHeight="1" x14ac:dyDescent="0.35">
      <c r="B21" s="6" t="str">
        <f>$B$20&amp;"."&amp;[6]Ratings!B20</f>
        <v>3.2.1</v>
      </c>
      <c r="C21" s="7" t="s">
        <v>95</v>
      </c>
      <c r="D21" s="4" t="s">
        <v>315</v>
      </c>
      <c r="E21" s="6" t="s">
        <v>24</v>
      </c>
      <c r="F21" s="6" t="s">
        <v>16</v>
      </c>
      <c r="G21" s="4" t="s">
        <v>96</v>
      </c>
      <c r="H21" s="4" t="s">
        <v>92</v>
      </c>
      <c r="I21" s="4" t="s">
        <v>93</v>
      </c>
      <c r="J21" s="4" t="s">
        <v>97</v>
      </c>
      <c r="L21" s="3" t="str">
        <f>IFERROR(VLOOKUP(CONCATENATE(E21,F21),[6]Ratings!$H$3:$I$27,2,FALSE),)</f>
        <v>Yellow</v>
      </c>
    </row>
    <row r="22" spans="2:12" ht="14.25" customHeight="1" x14ac:dyDescent="0.35">
      <c r="B22" s="6" t="str">
        <f>$B$20&amp;"."&amp;[6]Ratings!B22</f>
        <v>3.2.3</v>
      </c>
      <c r="C22" s="7"/>
      <c r="D22" s="4"/>
      <c r="E22" s="6"/>
      <c r="F22" s="6"/>
      <c r="G22" s="4"/>
      <c r="H22" s="4"/>
      <c r="I22" s="4"/>
      <c r="J22" s="34"/>
      <c r="L22" s="3">
        <f>IFERROR(VLOOKUP(CONCATENATE(E22,F22),[6]Ratings!$H$3:$I$27,2,FALSE),)</f>
        <v>0</v>
      </c>
    </row>
    <row r="23" spans="2:12" x14ac:dyDescent="0.35">
      <c r="B23" s="6" t="str">
        <f>$B$20&amp;"."&amp;[6]Ratings!B23</f>
        <v>3.2.4</v>
      </c>
      <c r="C23" s="7"/>
      <c r="D23" s="4"/>
      <c r="E23" s="6"/>
      <c r="F23" s="6"/>
      <c r="G23" s="4"/>
      <c r="H23" s="4"/>
      <c r="I23" s="4"/>
      <c r="J23" s="34"/>
      <c r="L23" s="3">
        <f>IFERROR(VLOOKUP(CONCATENATE(E23,F23),[6]Ratings!$H$3:$I$27,2,FALSE),)</f>
        <v>0</v>
      </c>
    </row>
    <row r="24" spans="2:12" x14ac:dyDescent="0.35">
      <c r="B24" s="6" t="str">
        <f>$B$20&amp;"."&amp;[6]Ratings!B24</f>
        <v>3.2.5</v>
      </c>
      <c r="C24" s="7"/>
      <c r="D24" s="4"/>
      <c r="E24" s="6"/>
      <c r="F24" s="6"/>
      <c r="G24" s="4"/>
      <c r="H24" s="4"/>
      <c r="I24" s="4"/>
      <c r="J24" s="34"/>
      <c r="L24" s="3">
        <f>IFERROR(VLOOKUP(CONCATENATE(E24,F24),[6]Ratings!$H$3:$I$27,2,FALSE),)</f>
        <v>0</v>
      </c>
    </row>
    <row r="25" spans="2:12" x14ac:dyDescent="0.35">
      <c r="B25" s="6" t="str">
        <f>$B$20&amp;"."&amp;[6]Ratings!B25</f>
        <v>3.2.6</v>
      </c>
      <c r="C25" s="7"/>
      <c r="D25" s="4"/>
      <c r="E25" s="6"/>
      <c r="F25" s="6"/>
      <c r="G25" s="4"/>
      <c r="H25" s="4"/>
      <c r="I25" s="4"/>
      <c r="J25" s="34"/>
      <c r="L25" s="3">
        <f>IFERROR(VLOOKUP(CONCATENATE(E25,F25),[6]Ratings!$H$3:$I$27,2,FALSE),)</f>
        <v>0</v>
      </c>
    </row>
    <row r="26" spans="2:12" x14ac:dyDescent="0.35">
      <c r="B26" s="37" t="s">
        <v>67</v>
      </c>
      <c r="C26" s="138" t="s">
        <v>68</v>
      </c>
      <c r="D26" s="139"/>
      <c r="E26" s="139"/>
      <c r="F26" s="139"/>
      <c r="G26" s="139"/>
      <c r="H26" s="139"/>
      <c r="I26" s="140"/>
      <c r="J26" s="38"/>
      <c r="L26" s="3">
        <f>IFERROR(VLOOKUP(CONCATENATE(E26,F26),[6]Ratings!$H$3:$I$27,2,FALSE),)</f>
        <v>0</v>
      </c>
    </row>
    <row r="27" spans="2:12" ht="115.5" customHeight="1" x14ac:dyDescent="0.35">
      <c r="B27" s="41" t="str">
        <f>$B$26&amp;"."&amp;[6]Ratings!B21</f>
        <v>3.3.2</v>
      </c>
      <c r="C27" s="42" t="s">
        <v>98</v>
      </c>
      <c r="D27" s="4" t="s">
        <v>99</v>
      </c>
      <c r="E27" s="6" t="s">
        <v>24</v>
      </c>
      <c r="F27" s="43" t="s">
        <v>16</v>
      </c>
      <c r="G27" s="4" t="s">
        <v>100</v>
      </c>
      <c r="H27" s="4" t="s">
        <v>92</v>
      </c>
      <c r="I27" s="4" t="s">
        <v>93</v>
      </c>
      <c r="J27" s="83" t="s">
        <v>101</v>
      </c>
      <c r="L27" s="3" t="str">
        <f>IFERROR(VLOOKUP(CONCATENATE(E27,F27),[6]Ratings!$H$3:$I$27,2,FALSE),)</f>
        <v>Yellow</v>
      </c>
    </row>
    <row r="28" spans="2:12" ht="66" customHeight="1" x14ac:dyDescent="0.35">
      <c r="B28" s="41" t="str">
        <f>$B$26&amp;"."&amp;[6]Ratings!B22</f>
        <v>3.3.3</v>
      </c>
      <c r="C28" s="20" t="s">
        <v>102</v>
      </c>
      <c r="D28" s="20" t="s">
        <v>103</v>
      </c>
      <c r="E28" s="6" t="s">
        <v>24</v>
      </c>
      <c r="F28" s="6" t="s">
        <v>16</v>
      </c>
      <c r="G28" s="20" t="s">
        <v>104</v>
      </c>
      <c r="H28" s="4" t="s">
        <v>92</v>
      </c>
      <c r="I28" s="4" t="s">
        <v>93</v>
      </c>
      <c r="J28" s="4" t="s">
        <v>105</v>
      </c>
    </row>
    <row r="29" spans="2:12" ht="25.5" customHeight="1" x14ac:dyDescent="0.35">
      <c r="B29" s="37" t="s">
        <v>106</v>
      </c>
      <c r="C29" s="138" t="s">
        <v>107</v>
      </c>
      <c r="D29" s="139"/>
      <c r="E29" s="139"/>
      <c r="F29" s="139"/>
      <c r="G29" s="139"/>
      <c r="H29" s="139"/>
      <c r="I29" s="140"/>
      <c r="J29" s="44"/>
      <c r="L29" s="3">
        <f>IFERROR(VLOOKUP(CONCATENATE(E29,F29),[6]Ratings!$H$3:$I$27,2,FALSE),)</f>
        <v>0</v>
      </c>
    </row>
    <row r="30" spans="2:12" ht="69.75" customHeight="1" x14ac:dyDescent="0.35">
      <c r="B30" s="6" t="str">
        <f>$B$29&amp;"."&amp;[6]Ratings!B20</f>
        <v>3.4.1</v>
      </c>
      <c r="C30" s="7" t="s">
        <v>108</v>
      </c>
      <c r="D30" s="4" t="s">
        <v>109</v>
      </c>
      <c r="E30" s="6" t="s">
        <v>12</v>
      </c>
      <c r="F30" s="6" t="s">
        <v>25</v>
      </c>
      <c r="G30" s="4" t="s">
        <v>110</v>
      </c>
      <c r="H30" s="4" t="s">
        <v>111</v>
      </c>
      <c r="I30" s="4" t="s">
        <v>93</v>
      </c>
      <c r="J30" s="4" t="s">
        <v>316</v>
      </c>
      <c r="L30" s="3" t="str">
        <f>IFERROR(VLOOKUP(CONCATENATE(E30,F30),[6]Ratings!$H$3:$I$27,2,FALSE),)</f>
        <v>Yellow</v>
      </c>
    </row>
    <row r="31" spans="2:12" ht="205.5" customHeight="1" x14ac:dyDescent="0.35">
      <c r="B31" s="6" t="str">
        <f>$B$29&amp;"."&amp;[6]Ratings!B21</f>
        <v>3.4.2</v>
      </c>
      <c r="C31" s="7" t="s">
        <v>112</v>
      </c>
      <c r="D31" s="4" t="s">
        <v>113</v>
      </c>
      <c r="E31" s="6" t="s">
        <v>24</v>
      </c>
      <c r="F31" s="6" t="s">
        <v>16</v>
      </c>
      <c r="G31" s="33" t="s">
        <v>114</v>
      </c>
      <c r="H31" s="4" t="s">
        <v>111</v>
      </c>
      <c r="I31" s="33" t="s">
        <v>115</v>
      </c>
      <c r="J31" s="33" t="s">
        <v>116</v>
      </c>
      <c r="L31" s="3" t="str">
        <f>IFERROR(VLOOKUP(CONCATENATE(E31,F31),[6]Ratings!$H$3:$I$27,2,FALSE),)</f>
        <v>Yellow</v>
      </c>
    </row>
    <row r="32" spans="2:12" ht="93.75" customHeight="1" x14ac:dyDescent="0.35">
      <c r="B32" s="6" t="str">
        <f>$B$29&amp;"."&amp;[6]Ratings!B22</f>
        <v>3.4.3</v>
      </c>
      <c r="C32" s="45" t="s">
        <v>117</v>
      </c>
      <c r="D32" s="46" t="s">
        <v>118</v>
      </c>
      <c r="E32" s="6" t="s">
        <v>24</v>
      </c>
      <c r="F32" s="6" t="s">
        <v>16</v>
      </c>
      <c r="G32" s="46" t="s">
        <v>119</v>
      </c>
      <c r="H32" s="46" t="s">
        <v>120</v>
      </c>
      <c r="I32" s="33" t="s">
        <v>121</v>
      </c>
      <c r="J32" s="33" t="s">
        <v>317</v>
      </c>
      <c r="L32" s="3" t="str">
        <f>IFERROR(VLOOKUP(CONCATENATE(E32,F32),[6]Ratings!$H$3:$I$27,2,FALSE),)</f>
        <v>Yellow</v>
      </c>
    </row>
    <row r="33" spans="2:12" x14ac:dyDescent="0.35">
      <c r="B33" s="37" t="s">
        <v>122</v>
      </c>
      <c r="C33" s="138" t="s">
        <v>123</v>
      </c>
      <c r="D33" s="139"/>
      <c r="E33" s="139"/>
      <c r="F33" s="139"/>
      <c r="G33" s="139"/>
      <c r="H33" s="139"/>
      <c r="I33" s="140"/>
      <c r="J33" s="38"/>
      <c r="L33" s="3">
        <f>IFERROR(VLOOKUP(CONCATENATE(E33,F33),[6]Ratings!$H$3:$I$27,2,FALSE),)</f>
        <v>0</v>
      </c>
    </row>
    <row r="34" spans="2:12" ht="107.25" customHeight="1" x14ac:dyDescent="0.35">
      <c r="B34" s="6" t="str">
        <f>$B$33&amp;"."&amp;[6]Ratings!B20</f>
        <v>3.5.1</v>
      </c>
      <c r="C34" s="7" t="s">
        <v>124</v>
      </c>
      <c r="D34" s="33" t="s">
        <v>125</v>
      </c>
      <c r="E34" s="6" t="s">
        <v>80</v>
      </c>
      <c r="F34" s="6" t="s">
        <v>13</v>
      </c>
      <c r="G34" s="4" t="s">
        <v>126</v>
      </c>
      <c r="H34" s="4" t="s">
        <v>111</v>
      </c>
      <c r="I34" s="4" t="s">
        <v>93</v>
      </c>
      <c r="J34" s="4" t="s">
        <v>318</v>
      </c>
      <c r="L34" s="3" t="str">
        <f>IFERROR(VLOOKUP(CONCATENATE(E34,F34),[6]Ratings!$H$3:$I$27,2,FALSE),)</f>
        <v>Yellow</v>
      </c>
    </row>
    <row r="35" spans="2:12" x14ac:dyDescent="0.35">
      <c r="B35" s="6" t="str">
        <f>$B$33&amp;"."&amp;[6]Ratings!B21</f>
        <v>3.5.2</v>
      </c>
      <c r="C35" s="7"/>
      <c r="D35" s="4"/>
      <c r="E35" s="6"/>
      <c r="F35" s="6"/>
      <c r="G35" s="4"/>
      <c r="H35" s="4"/>
      <c r="I35" s="4"/>
      <c r="J35" s="34"/>
      <c r="L35" s="3">
        <f>IFERROR(VLOOKUP(CONCATENATE(E35,F35),[6]Ratings!$H$3:$I$27,2,FALSE),)</f>
        <v>0</v>
      </c>
    </row>
    <row r="36" spans="2:12" x14ac:dyDescent="0.35">
      <c r="B36" s="6" t="str">
        <f>$B$33&amp;"."&amp;[6]Ratings!B22</f>
        <v>3.5.3</v>
      </c>
      <c r="C36" s="7"/>
      <c r="D36" s="4"/>
      <c r="E36" s="6"/>
      <c r="F36" s="6"/>
      <c r="G36" s="4"/>
      <c r="H36" s="4"/>
      <c r="I36" s="4"/>
      <c r="J36" s="34"/>
      <c r="L36" s="3">
        <f>IFERROR(VLOOKUP(CONCATENATE(E36,F36),[6]Ratings!$H$3:$I$27,2,FALSE),)</f>
        <v>0</v>
      </c>
    </row>
    <row r="37" spans="2:12" x14ac:dyDescent="0.35">
      <c r="B37" s="8">
        <v>4</v>
      </c>
      <c r="C37" s="135" t="s">
        <v>72</v>
      </c>
      <c r="D37" s="136"/>
      <c r="E37" s="136"/>
      <c r="F37" s="136"/>
      <c r="G37" s="136"/>
      <c r="H37" s="136"/>
      <c r="I37" s="137"/>
      <c r="J37" s="36"/>
      <c r="L37" s="3">
        <f>IFERROR(VLOOKUP(CONCATENATE(E37,F37),[6]Ratings!$H$3:$I$27,2,FALSE),)</f>
        <v>0</v>
      </c>
    </row>
    <row r="38" spans="2:12" x14ac:dyDescent="0.35">
      <c r="B38" s="47" t="s">
        <v>73</v>
      </c>
      <c r="C38" s="138" t="s">
        <v>74</v>
      </c>
      <c r="D38" s="139"/>
      <c r="E38" s="139"/>
      <c r="F38" s="139"/>
      <c r="G38" s="139"/>
      <c r="H38" s="139"/>
      <c r="I38" s="140"/>
      <c r="J38" s="38"/>
      <c r="L38" s="3">
        <f>IFERROR(VLOOKUP(CONCATENATE(E38,F38),[6]Ratings!$H$3:$I$27,2,FALSE),)</f>
        <v>0</v>
      </c>
    </row>
    <row r="39" spans="2:12" ht="131.25" customHeight="1" x14ac:dyDescent="0.35">
      <c r="B39" s="6" t="str">
        <f>$B$38&amp;"."&amp;[6]Ratings!B20</f>
        <v>4.1.1</v>
      </c>
      <c r="C39" s="48" t="s">
        <v>127</v>
      </c>
      <c r="D39" s="23" t="s">
        <v>128</v>
      </c>
      <c r="E39" s="24" t="s">
        <v>62</v>
      </c>
      <c r="F39" s="24" t="s">
        <v>16</v>
      </c>
      <c r="G39" s="49" t="s">
        <v>129</v>
      </c>
      <c r="H39" s="4" t="s">
        <v>82</v>
      </c>
      <c r="I39" s="4" t="s">
        <v>83</v>
      </c>
      <c r="J39" s="4" t="s">
        <v>130</v>
      </c>
      <c r="L39" s="3" t="str">
        <f>IFERROR(VLOOKUP(CONCATENATE(E39,F39),[6]Ratings!$H$3:$I$27,2,FALSE),)</f>
        <v>Orange</v>
      </c>
    </row>
    <row r="40" spans="2:12" ht="16.5" customHeight="1" x14ac:dyDescent="0.35">
      <c r="B40" s="6"/>
      <c r="C40" s="7"/>
      <c r="D40" s="7"/>
      <c r="E40" s="6"/>
      <c r="F40" s="6"/>
      <c r="G40" s="33"/>
      <c r="H40" s="4"/>
      <c r="I40" s="4"/>
      <c r="J40" s="34"/>
      <c r="L40" s="3">
        <f>IFERROR(VLOOKUP(CONCATENATE(E40,F40),[6]Ratings!$H$3:$I$27,2,FALSE),)</f>
        <v>0</v>
      </c>
    </row>
    <row r="41" spans="2:12" x14ac:dyDescent="0.35">
      <c r="B41" s="47" t="s">
        <v>75</v>
      </c>
      <c r="C41" s="138" t="s">
        <v>76</v>
      </c>
      <c r="D41" s="139"/>
      <c r="E41" s="139"/>
      <c r="F41" s="139"/>
      <c r="G41" s="139"/>
      <c r="H41" s="139"/>
      <c r="I41" s="140"/>
      <c r="J41" s="38"/>
      <c r="L41" s="3">
        <f>IFERROR(VLOOKUP(CONCATENATE(E41,F41),[6]Ratings!$H$3:$I$27,2,FALSE),)</f>
        <v>0</v>
      </c>
    </row>
    <row r="42" spans="2:12" ht="145.5" customHeight="1" x14ac:dyDescent="0.35">
      <c r="B42" s="6" t="str">
        <f>$B$41&amp;"."&amp;[6]Ratings!B20</f>
        <v>4.2.1</v>
      </c>
      <c r="C42" s="7" t="s">
        <v>131</v>
      </c>
      <c r="D42" s="4" t="s">
        <v>132</v>
      </c>
      <c r="E42" s="6" t="s">
        <v>24</v>
      </c>
      <c r="F42" s="6" t="s">
        <v>13</v>
      </c>
      <c r="G42" s="33" t="s">
        <v>133</v>
      </c>
      <c r="H42" s="33" t="s">
        <v>134</v>
      </c>
      <c r="I42" s="4" t="s">
        <v>93</v>
      </c>
      <c r="J42" s="4" t="s">
        <v>319</v>
      </c>
      <c r="L42" s="3" t="str">
        <f>IFERROR(VLOOKUP(CONCATENATE(E42,F42),[6]Ratings!$H$3:$I$27,2,FALSE),)</f>
        <v>Orange</v>
      </c>
    </row>
    <row r="43" spans="2:12" x14ac:dyDescent="0.35">
      <c r="B43" s="6" t="str">
        <f>$B$41&amp;"."&amp;[6]Ratings!B21</f>
        <v>4.2.2</v>
      </c>
      <c r="C43" s="7"/>
      <c r="D43" s="4"/>
      <c r="E43" s="6"/>
      <c r="F43" s="6"/>
      <c r="G43" s="4"/>
      <c r="H43" s="4"/>
      <c r="I43" s="4"/>
      <c r="J43" s="34"/>
      <c r="L43" s="3">
        <f>IFERROR(VLOOKUP(CONCATENATE(E43,F43),[6]Ratings!$H$3:$I$27,2,FALSE),)</f>
        <v>0</v>
      </c>
    </row>
    <row r="44" spans="2:12" x14ac:dyDescent="0.35">
      <c r="B44" s="6" t="str">
        <f>$B$41&amp;"."&amp;[6]Ratings!B22</f>
        <v>4.2.3</v>
      </c>
      <c r="C44" s="7"/>
      <c r="D44" s="4"/>
      <c r="E44" s="6"/>
      <c r="F44" s="6"/>
      <c r="G44" s="4"/>
      <c r="H44" s="4"/>
      <c r="I44" s="4"/>
      <c r="J44" s="34"/>
      <c r="L44" s="3">
        <f>IFERROR(VLOOKUP(CONCATENATE(E44,F44),[6]Ratings!$H$3:$I$27,2,FALSE),)</f>
        <v>0</v>
      </c>
    </row>
    <row r="45" spans="2:12" x14ac:dyDescent="0.35">
      <c r="B45" s="6" t="str">
        <f>$B$41&amp;"."&amp;[6]Ratings!B23</f>
        <v>4.2.4</v>
      </c>
      <c r="C45" s="7"/>
      <c r="D45" s="4"/>
      <c r="E45" s="6"/>
      <c r="F45" s="6"/>
      <c r="G45" s="16"/>
      <c r="H45" s="16"/>
      <c r="I45" s="16"/>
      <c r="J45" s="34"/>
      <c r="L45" s="3">
        <f>IFERROR(VLOOKUP(CONCATENATE(E45,F45),[6]Ratings!$H$3:$I$27,2,FALSE),)</f>
        <v>0</v>
      </c>
    </row>
    <row r="46" spans="2:12" x14ac:dyDescent="0.35">
      <c r="B46" s="8">
        <v>5</v>
      </c>
      <c r="C46" s="135" t="s">
        <v>135</v>
      </c>
      <c r="D46" s="136"/>
      <c r="E46" s="136"/>
      <c r="F46" s="136"/>
      <c r="G46" s="136"/>
      <c r="H46" s="136"/>
      <c r="I46" s="137"/>
      <c r="J46" s="36"/>
      <c r="L46" s="3">
        <f>IFERROR(VLOOKUP(CONCATENATE(E46,F46),[6]Ratings!$H$3:$I$27,2,FALSE),)</f>
        <v>0</v>
      </c>
    </row>
    <row r="47" spans="2:12" x14ac:dyDescent="0.35">
      <c r="B47" s="6" t="str">
        <f>$B$46&amp;"."&amp;[6]Ratings!B20</f>
        <v>5.1</v>
      </c>
      <c r="C47" s="7"/>
      <c r="D47" s="4"/>
      <c r="E47" s="6"/>
      <c r="F47" s="6"/>
      <c r="G47" s="4"/>
      <c r="H47" s="4"/>
      <c r="I47" s="4"/>
      <c r="J47" s="34"/>
      <c r="L47" s="3">
        <f>IFERROR(VLOOKUP(CONCATENATE(E47,F47),[6]Ratings!$H$3:$I$27,2,FALSE),)</f>
        <v>0</v>
      </c>
    </row>
  </sheetData>
  <mergeCells count="12">
    <mergeCell ref="C46:I46"/>
    <mergeCell ref="C3:I3"/>
    <mergeCell ref="C10:I10"/>
    <mergeCell ref="C15:I15"/>
    <mergeCell ref="C16:I16"/>
    <mergeCell ref="C20:I20"/>
    <mergeCell ref="C26:I26"/>
    <mergeCell ref="C29:I29"/>
    <mergeCell ref="C33:I33"/>
    <mergeCell ref="C37:I37"/>
    <mergeCell ref="C38:I38"/>
    <mergeCell ref="C41:I41"/>
  </mergeCells>
  <conditionalFormatting sqref="B2:B1048576">
    <cfRule type="expression" dxfId="11" priority="1">
      <formula>L2="Red"</formula>
    </cfRule>
    <cfRule type="expression" dxfId="10" priority="2">
      <formula>L2="Orange"</formula>
    </cfRule>
    <cfRule type="expression" dxfId="9" priority="3">
      <formula>L2="Yellow"</formula>
    </cfRule>
    <cfRule type="expression" dxfId="8" priority="4">
      <formula>L2="Green"</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E266B-05D1-430F-90DA-358367AE2530}">
  <dimension ref="B1:J1000"/>
  <sheetViews>
    <sheetView showGridLines="0" zoomScale="70" zoomScaleNormal="70" workbookViewId="0">
      <pane xSplit="1" ySplit="2" topLeftCell="B42" activePane="bottomRight" state="frozen"/>
      <selection pane="topRight" activeCell="B1" sqref="B1"/>
      <selection pane="bottomLeft" activeCell="A3" sqref="A3"/>
      <selection pane="bottomRight" activeCell="D4" sqref="D4"/>
    </sheetView>
  </sheetViews>
  <sheetFormatPr defaultColWidth="13.81640625" defaultRowHeight="15" customHeight="1" x14ac:dyDescent="0.35"/>
  <cols>
    <col min="1" max="1" width="1.81640625" style="84" customWidth="1"/>
    <col min="2" max="2" width="4.90625" style="84" customWidth="1"/>
    <col min="3" max="3" width="30.90625" style="84" customWidth="1"/>
    <col min="4" max="4" width="53.6328125" style="84" customWidth="1"/>
    <col min="5" max="6" width="20.90625" style="84" customWidth="1"/>
    <col min="7" max="7" width="53.81640625" style="87" customWidth="1"/>
    <col min="8" max="8" width="66.08984375" style="88" customWidth="1"/>
    <col min="9" max="9" width="31.81640625" style="84" customWidth="1"/>
    <col min="10" max="10" width="4.54296875" style="84" customWidth="1"/>
    <col min="11" max="26" width="31.81640625" style="84" customWidth="1"/>
    <col min="27" max="16384" width="13.81640625" style="84"/>
  </cols>
  <sheetData>
    <row r="1" spans="2:10" ht="103.25" customHeight="1" x14ac:dyDescent="0.35">
      <c r="C1" s="85"/>
      <c r="D1" s="85"/>
      <c r="F1" s="86" t="s">
        <v>320</v>
      </c>
    </row>
    <row r="2" spans="2:10" ht="76.25" customHeight="1" x14ac:dyDescent="0.3">
      <c r="B2" s="89" t="s">
        <v>2</v>
      </c>
      <c r="C2" s="90" t="s">
        <v>3</v>
      </c>
      <c r="D2" s="89" t="s">
        <v>8</v>
      </c>
      <c r="E2" s="89" t="s">
        <v>5</v>
      </c>
      <c r="F2" s="89" t="s">
        <v>53</v>
      </c>
      <c r="G2" s="116" t="s">
        <v>136</v>
      </c>
      <c r="H2" s="91" t="s">
        <v>77</v>
      </c>
      <c r="J2" s="92"/>
    </row>
    <row r="3" spans="2:10" ht="14" x14ac:dyDescent="0.3">
      <c r="B3" s="93">
        <v>1</v>
      </c>
      <c r="C3" s="141" t="s">
        <v>9</v>
      </c>
      <c r="D3" s="142"/>
      <c r="E3" s="142"/>
      <c r="F3" s="142"/>
      <c r="G3" s="142"/>
      <c r="H3" s="94"/>
      <c r="J3" s="95"/>
    </row>
    <row r="4" spans="2:10" ht="350" customHeight="1" x14ac:dyDescent="0.3">
      <c r="B4" s="96" t="str">
        <f>$B$3&amp;"."&amp;[7]Ratings!B20</f>
        <v>1.1</v>
      </c>
      <c r="C4" s="97" t="s">
        <v>137</v>
      </c>
      <c r="D4" s="97" t="s">
        <v>138</v>
      </c>
      <c r="E4" s="98" t="s">
        <v>139</v>
      </c>
      <c r="F4" s="99" t="s">
        <v>13</v>
      </c>
      <c r="G4" s="50" t="s">
        <v>321</v>
      </c>
      <c r="H4" s="100" t="s">
        <v>322</v>
      </c>
      <c r="J4" s="95" t="str">
        <f>IFERROR(VLOOKUP(CONCATENATE(E4,F4),[7]Ratings!$H$3:$I$27,2,FALSE),)</f>
        <v>Red</v>
      </c>
    </row>
    <row r="5" spans="2:10" ht="105.75" customHeight="1" x14ac:dyDescent="0.3">
      <c r="B5" s="101" t="str">
        <f>$B$3&amp;"."&amp;[7]Ratings!B21</f>
        <v>1.2</v>
      </c>
      <c r="C5" s="97" t="s">
        <v>141</v>
      </c>
      <c r="D5" s="97" t="s">
        <v>323</v>
      </c>
      <c r="E5" s="98" t="s">
        <v>139</v>
      </c>
      <c r="F5" s="101" t="s">
        <v>13</v>
      </c>
      <c r="G5" s="50" t="s">
        <v>324</v>
      </c>
      <c r="H5" s="100" t="s">
        <v>325</v>
      </c>
      <c r="J5" s="95" t="str">
        <f>IFERROR(VLOOKUP(CONCATENATE(E5,F5),[7]Ratings!$H$3:$I$27,2,FALSE),)</f>
        <v>Red</v>
      </c>
    </row>
    <row r="6" spans="2:10" ht="95.5" customHeight="1" x14ac:dyDescent="0.3">
      <c r="B6" s="96" t="str">
        <f>$B$3&amp;"."&amp;[7]Ratings!B22</f>
        <v>1.3</v>
      </c>
      <c r="C6" s="102" t="s">
        <v>142</v>
      </c>
      <c r="D6" s="102" t="s">
        <v>143</v>
      </c>
      <c r="E6" s="103" t="s">
        <v>12</v>
      </c>
      <c r="F6" s="104" t="s">
        <v>13</v>
      </c>
      <c r="G6" s="105" t="s">
        <v>144</v>
      </c>
      <c r="H6" s="100" t="s">
        <v>326</v>
      </c>
      <c r="J6" s="95" t="str">
        <f>IFERROR(VLOOKUP(CONCATENATE(E6,F6),[7]Ratings!$H$3:$I$27,2,FALSE),)</f>
        <v>Orange</v>
      </c>
    </row>
    <row r="7" spans="2:10" ht="141" customHeight="1" x14ac:dyDescent="0.3">
      <c r="B7" s="106">
        <v>1.4</v>
      </c>
      <c r="C7" s="107" t="s">
        <v>145</v>
      </c>
      <c r="D7" s="107" t="s">
        <v>146</v>
      </c>
      <c r="E7" s="108" t="s">
        <v>62</v>
      </c>
      <c r="F7" s="109" t="s">
        <v>16</v>
      </c>
      <c r="G7" s="105" t="s">
        <v>147</v>
      </c>
      <c r="H7" s="100" t="s">
        <v>326</v>
      </c>
      <c r="J7" s="95"/>
    </row>
    <row r="8" spans="2:10" ht="115.5" customHeight="1" x14ac:dyDescent="0.3">
      <c r="B8" s="96">
        <v>1.5</v>
      </c>
      <c r="C8" s="102" t="s">
        <v>148</v>
      </c>
      <c r="D8" s="102" t="s">
        <v>149</v>
      </c>
      <c r="E8" s="108" t="s">
        <v>62</v>
      </c>
      <c r="F8" s="104" t="s">
        <v>13</v>
      </c>
      <c r="G8" s="105" t="s">
        <v>150</v>
      </c>
      <c r="H8" s="100" t="s">
        <v>140</v>
      </c>
      <c r="J8" s="95" t="str">
        <f>IFERROR(VLOOKUP(CONCATENATE(E8,F8),[7]Ratings!$H$3:$I$27,2,FALSE),)</f>
        <v>Red</v>
      </c>
    </row>
    <row r="9" spans="2:10" ht="14.5" x14ac:dyDescent="0.35">
      <c r="B9" s="93">
        <v>2</v>
      </c>
      <c r="C9" s="143" t="s">
        <v>21</v>
      </c>
      <c r="D9" s="144"/>
      <c r="E9" s="144"/>
      <c r="F9" s="144"/>
      <c r="G9" s="144"/>
      <c r="H9" s="94"/>
      <c r="J9" s="95">
        <f>IFERROR(VLOOKUP(CONCATENATE(E9,F9),[7]Ratings!$H$3:$I$27,2,FALSE),)</f>
        <v>0</v>
      </c>
    </row>
    <row r="10" spans="2:10" ht="130" x14ac:dyDescent="0.3">
      <c r="B10" s="96" t="str">
        <f>$B$9&amp;"."&amp;[7]Ratings!B20</f>
        <v>2.1</v>
      </c>
      <c r="C10" s="107" t="s">
        <v>151</v>
      </c>
      <c r="D10" s="107" t="s">
        <v>152</v>
      </c>
      <c r="E10" s="110" t="s">
        <v>12</v>
      </c>
      <c r="F10" s="109" t="s">
        <v>16</v>
      </c>
      <c r="G10" s="50" t="s">
        <v>153</v>
      </c>
      <c r="H10" s="100" t="s">
        <v>140</v>
      </c>
      <c r="J10" s="95" t="str">
        <f>IFERROR(VLOOKUP(CONCATENATE(E10,F10),[7]Ratings!$H$3:$I$27,2,FALSE),)</f>
        <v>Orange</v>
      </c>
    </row>
    <row r="11" spans="2:10" ht="205.25" customHeight="1" x14ac:dyDescent="0.3">
      <c r="B11" s="96">
        <v>2.2000000000000002</v>
      </c>
      <c r="C11" s="107" t="s">
        <v>154</v>
      </c>
      <c r="D11" s="107" t="s">
        <v>155</v>
      </c>
      <c r="E11" s="103" t="s">
        <v>12</v>
      </c>
      <c r="F11" s="104" t="s">
        <v>13</v>
      </c>
      <c r="G11" s="111" t="s">
        <v>156</v>
      </c>
      <c r="H11" s="100" t="s">
        <v>326</v>
      </c>
      <c r="J11" s="95" t="str">
        <f>IFERROR(VLOOKUP(CONCATENATE(E11,F11),[7]Ratings!$H$3:$I$27,2,FALSE),)</f>
        <v>Orange</v>
      </c>
    </row>
    <row r="12" spans="2:10" ht="14.5" x14ac:dyDescent="0.35">
      <c r="B12" s="93">
        <v>3</v>
      </c>
      <c r="C12" s="143" t="s">
        <v>37</v>
      </c>
      <c r="D12" s="144"/>
      <c r="E12" s="144"/>
      <c r="F12" s="144"/>
      <c r="G12" s="144"/>
      <c r="H12" s="94"/>
      <c r="J12" s="95">
        <f>IFERROR(VLOOKUP(CONCATENATE(E12,F12),[7]Ratings!$H$3:$I$27,2,FALSE),)</f>
        <v>0</v>
      </c>
    </row>
    <row r="13" spans="2:10" ht="65" x14ac:dyDescent="0.3">
      <c r="B13" s="96" t="s">
        <v>60</v>
      </c>
      <c r="C13" s="102" t="s">
        <v>157</v>
      </c>
      <c r="D13" s="102" t="s">
        <v>158</v>
      </c>
      <c r="E13" s="103" t="s">
        <v>80</v>
      </c>
      <c r="F13" s="104" t="s">
        <v>13</v>
      </c>
      <c r="G13" s="50" t="s">
        <v>159</v>
      </c>
      <c r="H13" s="100" t="s">
        <v>326</v>
      </c>
      <c r="J13" s="95" t="str">
        <f>IFERROR(VLOOKUP(CONCATENATE(E13,F13),[7]Ratings!$H$3:$I$27,2,FALSE),)</f>
        <v>Yellow</v>
      </c>
    </row>
    <row r="14" spans="2:10" ht="137.5" customHeight="1" x14ac:dyDescent="0.3">
      <c r="B14" s="96" t="s">
        <v>65</v>
      </c>
      <c r="C14" s="102" t="s">
        <v>160</v>
      </c>
      <c r="D14" s="107" t="s">
        <v>161</v>
      </c>
      <c r="E14" s="108" t="s">
        <v>139</v>
      </c>
      <c r="F14" s="109" t="s">
        <v>16</v>
      </c>
      <c r="G14" s="50" t="s">
        <v>327</v>
      </c>
      <c r="H14" s="100" t="s">
        <v>326</v>
      </c>
      <c r="J14" s="95" t="str">
        <f>IFERROR(VLOOKUP(CONCATENATE(E14,F14),[7]Ratings!$H$3:$I$27,2,FALSE),)</f>
        <v>Orange</v>
      </c>
    </row>
    <row r="15" spans="2:10" ht="119.5" customHeight="1" x14ac:dyDescent="0.3">
      <c r="B15" s="106">
        <v>3.3</v>
      </c>
      <c r="C15" s="107" t="s">
        <v>162</v>
      </c>
      <c r="D15" s="107" t="s">
        <v>163</v>
      </c>
      <c r="E15" s="108" t="s">
        <v>139</v>
      </c>
      <c r="F15" s="109" t="s">
        <v>25</v>
      </c>
      <c r="G15" s="107" t="s">
        <v>164</v>
      </c>
      <c r="H15" s="100" t="s">
        <v>140</v>
      </c>
      <c r="J15" s="95"/>
    </row>
    <row r="16" spans="2:10" ht="109.5" customHeight="1" x14ac:dyDescent="0.3">
      <c r="B16" s="96">
        <v>3.4</v>
      </c>
      <c r="C16" s="102" t="s">
        <v>165</v>
      </c>
      <c r="D16" s="107" t="s">
        <v>166</v>
      </c>
      <c r="E16" s="103" t="s">
        <v>12</v>
      </c>
      <c r="F16" s="104" t="s">
        <v>167</v>
      </c>
      <c r="G16" s="50" t="s">
        <v>168</v>
      </c>
      <c r="H16" s="100" t="s">
        <v>326</v>
      </c>
      <c r="J16" s="95" t="str">
        <f>IFERROR(VLOOKUP(CONCATENATE(E16,F16),[7]Ratings!$H$3:$I$27,2,FALSE),)</f>
        <v>Red</v>
      </c>
    </row>
    <row r="17" spans="2:10" ht="109.5" customHeight="1" x14ac:dyDescent="0.3">
      <c r="B17" s="112">
        <v>3.5</v>
      </c>
      <c r="C17" s="105" t="s">
        <v>169</v>
      </c>
      <c r="D17" s="105" t="s">
        <v>170</v>
      </c>
      <c r="E17" s="113" t="s">
        <v>24</v>
      </c>
      <c r="F17" s="114" t="s">
        <v>13</v>
      </c>
      <c r="G17" s="105" t="s">
        <v>171</v>
      </c>
      <c r="H17" s="100" t="s">
        <v>326</v>
      </c>
      <c r="J17" s="95"/>
    </row>
    <row r="18" spans="2:10" ht="14.5" x14ac:dyDescent="0.35">
      <c r="B18" s="93">
        <v>4</v>
      </c>
      <c r="C18" s="143" t="s">
        <v>46</v>
      </c>
      <c r="D18" s="144"/>
      <c r="E18" s="144"/>
      <c r="F18" s="144"/>
      <c r="G18" s="144"/>
      <c r="H18" s="94"/>
      <c r="J18" s="95">
        <f>IFERROR(VLOOKUP(CONCATENATE(E18,F18),[7]Ratings!$H$3:$I$27,2,FALSE),)</f>
        <v>0</v>
      </c>
    </row>
    <row r="19" spans="2:10" ht="127.25" customHeight="1" x14ac:dyDescent="0.3">
      <c r="B19" s="115" t="s">
        <v>73</v>
      </c>
      <c r="C19" s="102" t="s">
        <v>172</v>
      </c>
      <c r="D19" s="107" t="s">
        <v>173</v>
      </c>
      <c r="E19" s="103" t="s">
        <v>12</v>
      </c>
      <c r="F19" s="109" t="s">
        <v>16</v>
      </c>
      <c r="G19" s="105" t="s">
        <v>174</v>
      </c>
      <c r="H19" s="100" t="s">
        <v>326</v>
      </c>
      <c r="J19" s="95" t="str">
        <f>IFERROR(VLOOKUP(CONCATENATE(E19,F19),[7]Ratings!$H$3:$I$27,2,FALSE),)</f>
        <v>Orange</v>
      </c>
    </row>
    <row r="20" spans="2:10" ht="108.75" customHeight="1" x14ac:dyDescent="0.3">
      <c r="B20" s="96" t="s">
        <v>75</v>
      </c>
      <c r="C20" s="102" t="s">
        <v>175</v>
      </c>
      <c r="D20" s="107" t="s">
        <v>176</v>
      </c>
      <c r="E20" s="108" t="s">
        <v>62</v>
      </c>
      <c r="F20" s="109" t="s">
        <v>16</v>
      </c>
      <c r="G20" s="105" t="s">
        <v>177</v>
      </c>
      <c r="H20" s="100" t="s">
        <v>326</v>
      </c>
      <c r="J20" s="95" t="str">
        <f>IFERROR(VLOOKUP(CONCATENATE(E20,F20),[7]Ratings!$H$3:$I$27,2,FALSE),)</f>
        <v>Orange</v>
      </c>
    </row>
    <row r="21" spans="2:10" ht="93.5" customHeight="1" x14ac:dyDescent="0.3">
      <c r="B21" s="96" t="s">
        <v>178</v>
      </c>
      <c r="C21" s="102" t="s">
        <v>179</v>
      </c>
      <c r="D21" s="102" t="s">
        <v>180</v>
      </c>
      <c r="E21" s="103" t="s">
        <v>12</v>
      </c>
      <c r="F21" s="109" t="s">
        <v>16</v>
      </c>
      <c r="G21" s="50" t="s">
        <v>328</v>
      </c>
      <c r="H21" s="100" t="s">
        <v>329</v>
      </c>
      <c r="J21" s="95" t="str">
        <f>IFERROR(VLOOKUP(CONCATENATE(E21,F21),[7]Ratings!$H$3:$I$27,2,FALSE),)</f>
        <v>Orange</v>
      </c>
    </row>
    <row r="22" spans="2:10" ht="114" customHeight="1" x14ac:dyDescent="0.3">
      <c r="B22" s="96" t="s">
        <v>181</v>
      </c>
      <c r="C22" s="102" t="s">
        <v>182</v>
      </c>
      <c r="D22" s="102" t="s">
        <v>183</v>
      </c>
      <c r="E22" s="103" t="s">
        <v>24</v>
      </c>
      <c r="F22" s="109" t="s">
        <v>16</v>
      </c>
      <c r="G22" s="105" t="s">
        <v>184</v>
      </c>
      <c r="H22" s="100" t="s">
        <v>326</v>
      </c>
      <c r="J22" s="95" t="str">
        <f>IFERROR(VLOOKUP(CONCATENATE(E22,F22),[7]Ratings!$H$3:$I$27,2,FALSE),)</f>
        <v>Yellow</v>
      </c>
    </row>
    <row r="23" spans="2:10" ht="15.75" customHeight="1" x14ac:dyDescent="0.35"/>
    <row r="24" spans="2:10" ht="15.75" customHeight="1" x14ac:dyDescent="0.35"/>
    <row r="25" spans="2:10" ht="15.75" customHeight="1" x14ac:dyDescent="0.35"/>
    <row r="26" spans="2:10" ht="15.75" customHeight="1" x14ac:dyDescent="0.35"/>
    <row r="27" spans="2:10" ht="15.75" customHeight="1" x14ac:dyDescent="0.35"/>
    <row r="28" spans="2:10" ht="15.75" customHeight="1" x14ac:dyDescent="0.35"/>
    <row r="29" spans="2:10" ht="15.75" customHeight="1" x14ac:dyDescent="0.35"/>
    <row r="30" spans="2:10" ht="15.75" customHeight="1" x14ac:dyDescent="0.35"/>
    <row r="31" spans="2:10" ht="15.75" customHeight="1" x14ac:dyDescent="0.35"/>
    <row r="32" spans="2:10"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mergeCells count="4">
    <mergeCell ref="C3:G3"/>
    <mergeCell ref="C9:G9"/>
    <mergeCell ref="C12:G12"/>
    <mergeCell ref="C18:G18"/>
  </mergeCells>
  <conditionalFormatting sqref="B1:B1000">
    <cfRule type="expression" dxfId="7" priority="1">
      <formula>J1="Red"</formula>
    </cfRule>
    <cfRule type="expression" dxfId="6" priority="2">
      <formula>J1="Orange"</formula>
    </cfRule>
    <cfRule type="expression" dxfId="5" priority="3">
      <formula>J1="Yellow"</formula>
    </cfRule>
    <cfRule type="expression" dxfId="4" priority="4">
      <formula>J1="Green"</formula>
    </cfRule>
  </conditionalFormatting>
  <pageMargins left="0.7" right="0.7" top="0.75" bottom="0.75" header="0" footer="0"/>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D2007-9BE0-4B29-B46C-E89911DCFD19}">
  <dimension ref="B1:L18"/>
  <sheetViews>
    <sheetView showGridLines="0" tabSelected="1" topLeftCell="C1" zoomScale="85" zoomScaleNormal="85" workbookViewId="0">
      <selection activeCell="F4" sqref="F4"/>
    </sheetView>
  </sheetViews>
  <sheetFormatPr defaultColWidth="33.453125" defaultRowHeight="14.5" x14ac:dyDescent="0.35"/>
  <cols>
    <col min="1" max="1" width="2" customWidth="1"/>
    <col min="2" max="2" width="5.1796875" bestFit="1" customWidth="1"/>
    <col min="3" max="3" width="34.1796875" customWidth="1"/>
    <col min="4" max="4" width="66.453125" style="51" customWidth="1"/>
    <col min="5" max="5" width="20.453125" customWidth="1"/>
    <col min="6" max="6" width="19.453125" customWidth="1"/>
    <col min="7" max="7" width="21.453125" style="2" hidden="1" customWidth="1"/>
    <col min="8" max="8" width="21.453125" style="2" customWidth="1"/>
    <col min="9" max="9" width="75.1796875" style="51" customWidth="1"/>
    <col min="12" max="12" width="4.81640625" customWidth="1"/>
  </cols>
  <sheetData>
    <row r="1" spans="2:12" ht="187.5" customHeight="1" x14ac:dyDescent="0.35"/>
    <row r="2" spans="2:12" x14ac:dyDescent="0.35">
      <c r="B2" s="11" t="s">
        <v>2</v>
      </c>
      <c r="C2" s="12" t="s">
        <v>3</v>
      </c>
      <c r="D2" s="66" t="s">
        <v>185</v>
      </c>
      <c r="E2" s="11" t="s">
        <v>5</v>
      </c>
      <c r="F2" s="11" t="s">
        <v>6</v>
      </c>
      <c r="G2" s="11" t="s">
        <v>7</v>
      </c>
      <c r="H2" s="11" t="s">
        <v>7</v>
      </c>
      <c r="I2" s="65" t="s">
        <v>8</v>
      </c>
      <c r="L2" s="9"/>
    </row>
    <row r="3" spans="2:12" x14ac:dyDescent="0.35">
      <c r="B3" s="8">
        <v>1</v>
      </c>
      <c r="C3" s="135" t="s">
        <v>9</v>
      </c>
      <c r="D3" s="136"/>
      <c r="E3" s="136"/>
      <c r="F3" s="136"/>
      <c r="G3" s="136"/>
      <c r="H3" s="136"/>
      <c r="I3" s="137"/>
      <c r="L3" s="3"/>
    </row>
    <row r="4" spans="2:12" ht="131" customHeight="1" x14ac:dyDescent="0.35">
      <c r="B4" s="24">
        <v>1.1000000000000001</v>
      </c>
      <c r="C4" s="64" t="s">
        <v>330</v>
      </c>
      <c r="D4" s="4" t="s">
        <v>331</v>
      </c>
      <c r="E4" s="117" t="s">
        <v>24</v>
      </c>
      <c r="F4" s="118" t="s">
        <v>16</v>
      </c>
      <c r="G4" s="4" t="s">
        <v>186</v>
      </c>
      <c r="H4" s="119" t="s">
        <v>332</v>
      </c>
      <c r="I4" s="57" t="s">
        <v>333</v>
      </c>
      <c r="L4" s="3" t="str">
        <f>IFERROR(VLOOKUP(CONCATENATE(E4,F4),[8]Ratings!$H$3:$I$27,2,FALSE),)</f>
        <v>Yellow</v>
      </c>
    </row>
    <row r="5" spans="2:12" ht="76" customHeight="1" x14ac:dyDescent="0.35">
      <c r="B5" s="56">
        <v>1.2</v>
      </c>
      <c r="C5" s="53" t="s">
        <v>334</v>
      </c>
      <c r="D5" s="57" t="s">
        <v>335</v>
      </c>
      <c r="E5" s="120" t="s">
        <v>62</v>
      </c>
      <c r="F5" s="121" t="s">
        <v>16</v>
      </c>
      <c r="G5" s="4" t="s">
        <v>187</v>
      </c>
      <c r="H5" s="122" t="s">
        <v>14</v>
      </c>
      <c r="I5" s="57" t="s">
        <v>336</v>
      </c>
      <c r="L5" s="3" t="str">
        <f>IFERROR(VLOOKUP(CONCATENATE(E5,F5),[8]Ratings!$H$3:$I$27,2,FALSE),)</f>
        <v>Orange</v>
      </c>
    </row>
    <row r="6" spans="2:12" s="59" customFormat="1" ht="211" customHeight="1" x14ac:dyDescent="0.35">
      <c r="B6" s="56">
        <v>1.3</v>
      </c>
      <c r="C6" s="63" t="s">
        <v>188</v>
      </c>
      <c r="D6" s="123" t="s">
        <v>337</v>
      </c>
      <c r="E6" s="117" t="s">
        <v>24</v>
      </c>
      <c r="F6" s="121" t="s">
        <v>16</v>
      </c>
      <c r="G6" s="61" t="s">
        <v>189</v>
      </c>
      <c r="H6" s="119" t="s">
        <v>332</v>
      </c>
      <c r="I6" s="57" t="s">
        <v>338</v>
      </c>
      <c r="K6" s="60">
        <f>IFERROR(VLOOKUP(CONCATENATE(E6,F6),[9]Ratings!$H$3:$I$27,2,FALSE),)</f>
        <v>0</v>
      </c>
    </row>
    <row r="7" spans="2:12" s="59" customFormat="1" ht="147" customHeight="1" x14ac:dyDescent="0.35">
      <c r="B7" s="124">
        <v>1.4</v>
      </c>
      <c r="C7" s="63" t="s">
        <v>339</v>
      </c>
      <c r="D7" s="123" t="s">
        <v>340</v>
      </c>
      <c r="E7" s="117" t="s">
        <v>24</v>
      </c>
      <c r="F7" s="121" t="s">
        <v>16</v>
      </c>
      <c r="G7" s="62"/>
      <c r="H7" s="119" t="s">
        <v>332</v>
      </c>
      <c r="I7" s="57" t="s">
        <v>341</v>
      </c>
      <c r="K7" s="60"/>
    </row>
    <row r="8" spans="2:12" ht="19" customHeight="1" x14ac:dyDescent="0.35">
      <c r="B8" s="8">
        <v>2</v>
      </c>
      <c r="C8" s="135" t="s">
        <v>21</v>
      </c>
      <c r="D8" s="136"/>
      <c r="E8" s="136"/>
      <c r="F8" s="136"/>
      <c r="G8" s="136"/>
      <c r="H8" s="136"/>
      <c r="I8" s="137"/>
      <c r="L8" s="3">
        <f>IFERROR(VLOOKUP(CONCATENATE(E8,F8),[8]Ratings!$H$3:$I$27,2,FALSE),)</f>
        <v>0</v>
      </c>
    </row>
    <row r="9" spans="2:12" ht="109" customHeight="1" x14ac:dyDescent="0.35">
      <c r="B9" s="56">
        <v>2.1</v>
      </c>
      <c r="C9" s="58" t="s">
        <v>190</v>
      </c>
      <c r="D9" s="4" t="s">
        <v>191</v>
      </c>
      <c r="E9" s="52" t="s">
        <v>192</v>
      </c>
      <c r="F9" s="121" t="s">
        <v>16</v>
      </c>
      <c r="G9" s="5" t="s">
        <v>14</v>
      </c>
      <c r="H9" s="122" t="s">
        <v>14</v>
      </c>
      <c r="I9" s="57" t="s">
        <v>193</v>
      </c>
      <c r="L9" s="3">
        <f>IFERROR(VLOOKUP(CONCATENATE(E9,F9),[8]Ratings!$H$3:$I$27,2,FALSE),)</f>
        <v>0</v>
      </c>
    </row>
    <row r="10" spans="2:12" ht="58" customHeight="1" x14ac:dyDescent="0.35">
      <c r="B10" s="6">
        <v>2.2000000000000002</v>
      </c>
      <c r="C10" s="53" t="s">
        <v>194</v>
      </c>
      <c r="D10" s="4" t="s">
        <v>195</v>
      </c>
      <c r="E10" s="117" t="s">
        <v>24</v>
      </c>
      <c r="F10" s="121" t="s">
        <v>16</v>
      </c>
      <c r="G10" s="5" t="s">
        <v>14</v>
      </c>
      <c r="H10" s="122" t="s">
        <v>14</v>
      </c>
      <c r="I10" s="4" t="s">
        <v>342</v>
      </c>
      <c r="L10" s="3" t="str">
        <f>IFERROR(VLOOKUP(CONCATENATE(E10,F10),[8]Ratings!$H$3:$I$27,2,FALSE),)</f>
        <v>Yellow</v>
      </c>
    </row>
    <row r="11" spans="2:12" ht="65" x14ac:dyDescent="0.35">
      <c r="B11" s="6">
        <v>2.2999999999999998</v>
      </c>
      <c r="C11" s="53" t="s">
        <v>196</v>
      </c>
      <c r="D11" s="55" t="s">
        <v>197</v>
      </c>
      <c r="E11" s="117" t="s">
        <v>24</v>
      </c>
      <c r="F11" s="121" t="s">
        <v>16</v>
      </c>
      <c r="G11" s="5" t="s">
        <v>14</v>
      </c>
      <c r="H11" s="122" t="s">
        <v>14</v>
      </c>
      <c r="I11" s="55" t="s">
        <v>177</v>
      </c>
      <c r="L11" s="3" t="str">
        <f>IFERROR(VLOOKUP(CONCATENATE(E11,F11),[8]Ratings!$H$3:$I$27,2,FALSE),)</f>
        <v>Yellow</v>
      </c>
    </row>
    <row r="12" spans="2:12" x14ac:dyDescent="0.35">
      <c r="B12" s="8">
        <v>3</v>
      </c>
      <c r="C12" s="135" t="s">
        <v>37</v>
      </c>
      <c r="D12" s="136"/>
      <c r="E12" s="136"/>
      <c r="F12" s="136"/>
      <c r="G12" s="136"/>
      <c r="H12" s="136"/>
      <c r="I12" s="137"/>
      <c r="L12" s="3">
        <f>IFERROR(VLOOKUP(CONCATENATE(E12,F12),[8]Ratings!$H$3:$I$27,2,FALSE),)</f>
        <v>0</v>
      </c>
    </row>
    <row r="13" spans="2:12" ht="56" customHeight="1" x14ac:dyDescent="0.35">
      <c r="B13" s="6" t="str">
        <f>$B$12&amp;"."&amp;[8]Ratings!B25</f>
        <v>3.1</v>
      </c>
      <c r="C13" s="53" t="s">
        <v>157</v>
      </c>
      <c r="D13" s="53" t="s">
        <v>158</v>
      </c>
      <c r="E13" s="52" t="s">
        <v>80</v>
      </c>
      <c r="F13" s="125" t="s">
        <v>13</v>
      </c>
      <c r="G13" s="5" t="s">
        <v>14</v>
      </c>
      <c r="H13" s="122" t="s">
        <v>14</v>
      </c>
      <c r="I13" s="4" t="s">
        <v>198</v>
      </c>
      <c r="L13" s="3" t="str">
        <f>IFERROR(VLOOKUP(CONCATENATE(E13,F13),[8]Ratings!$H$3:$I$27,2,FALSE),)</f>
        <v>Yellow</v>
      </c>
    </row>
    <row r="14" spans="2:12" ht="78" customHeight="1" x14ac:dyDescent="0.35">
      <c r="B14" s="56" t="str">
        <f>$B$12&amp;"."&amp;[8]Ratings!B26</f>
        <v>3.2</v>
      </c>
      <c r="C14" s="53" t="s">
        <v>199</v>
      </c>
      <c r="D14" s="4" t="s">
        <v>200</v>
      </c>
      <c r="E14" s="117" t="s">
        <v>24</v>
      </c>
      <c r="F14" s="125" t="s">
        <v>13</v>
      </c>
      <c r="G14" s="5" t="s">
        <v>14</v>
      </c>
      <c r="H14" s="122" t="s">
        <v>14</v>
      </c>
      <c r="I14" s="4" t="s">
        <v>201</v>
      </c>
      <c r="L14" s="3" t="str">
        <f>IFERROR(VLOOKUP(CONCATENATE(E14,F14),[8]Ratings!$H$3:$I$27,2,FALSE),)</f>
        <v>Orange</v>
      </c>
    </row>
    <row r="15" spans="2:12" ht="84" customHeight="1" x14ac:dyDescent="0.35">
      <c r="B15" s="6">
        <v>3.3</v>
      </c>
      <c r="C15" s="53" t="s">
        <v>202</v>
      </c>
      <c r="D15" s="55" t="s">
        <v>203</v>
      </c>
      <c r="E15" s="117" t="s">
        <v>24</v>
      </c>
      <c r="F15" s="125" t="s">
        <v>13</v>
      </c>
      <c r="G15" s="5" t="s">
        <v>14</v>
      </c>
      <c r="H15" s="122" t="s">
        <v>14</v>
      </c>
      <c r="I15" s="53" t="s">
        <v>204</v>
      </c>
      <c r="L15" s="3" t="str">
        <f>IFERROR(VLOOKUP(CONCATENATE(E15,F15),[8]Ratings!$H$3:$I$27,2,FALSE),)</f>
        <v>Orange</v>
      </c>
    </row>
    <row r="16" spans="2:12" x14ac:dyDescent="0.35">
      <c r="B16" s="8">
        <v>4</v>
      </c>
      <c r="C16" s="135" t="s">
        <v>46</v>
      </c>
      <c r="D16" s="136"/>
      <c r="E16" s="136"/>
      <c r="F16" s="136"/>
      <c r="G16" s="136"/>
      <c r="H16" s="136"/>
      <c r="I16" s="137"/>
      <c r="L16" s="3">
        <f>IFERROR(VLOOKUP(CONCATENATE(E16,F16),[8]Ratings!$H$3:$I$27,2,FALSE),)</f>
        <v>0</v>
      </c>
    </row>
    <row r="17" spans="2:12" ht="100" customHeight="1" x14ac:dyDescent="0.35">
      <c r="B17" s="54">
        <v>4.0999999999999996</v>
      </c>
      <c r="C17" s="53" t="s">
        <v>179</v>
      </c>
      <c r="D17" s="53" t="s">
        <v>205</v>
      </c>
      <c r="E17" s="117" t="s">
        <v>24</v>
      </c>
      <c r="F17" s="125" t="s">
        <v>13</v>
      </c>
      <c r="G17" s="5" t="s">
        <v>14</v>
      </c>
      <c r="H17" s="122" t="s">
        <v>14</v>
      </c>
      <c r="I17" s="4" t="s">
        <v>343</v>
      </c>
      <c r="L17" s="3" t="str">
        <f>IFERROR(VLOOKUP(CONCATENATE(E17,F17),[8]Ratings!$H$3:$I$27,2,FALSE),)</f>
        <v>Orange</v>
      </c>
    </row>
    <row r="18" spans="2:12" ht="65" x14ac:dyDescent="0.35">
      <c r="B18" s="6">
        <v>4.2</v>
      </c>
      <c r="C18" s="53" t="s">
        <v>182</v>
      </c>
      <c r="D18" s="53" t="s">
        <v>206</v>
      </c>
      <c r="E18" s="117" t="s">
        <v>24</v>
      </c>
      <c r="F18" s="121" t="s">
        <v>16</v>
      </c>
      <c r="G18" s="5" t="s">
        <v>14</v>
      </c>
      <c r="H18" s="119" t="s">
        <v>332</v>
      </c>
      <c r="I18" s="4" t="s">
        <v>207</v>
      </c>
      <c r="L18" s="3" t="str">
        <f>IFERROR(VLOOKUP(CONCATENATE(E18,F18),[8]Ratings!$H$3:$I$27,2,FALSE),)</f>
        <v>Yellow</v>
      </c>
    </row>
  </sheetData>
  <mergeCells count="4">
    <mergeCell ref="C3:I3"/>
    <mergeCell ref="C8:I8"/>
    <mergeCell ref="C12:I12"/>
    <mergeCell ref="C16:I16"/>
  </mergeCells>
  <conditionalFormatting sqref="B1:B1048576">
    <cfRule type="expression" dxfId="3" priority="1">
      <formula>L1="Red"</formula>
    </cfRule>
    <cfRule type="expression" dxfId="2" priority="2">
      <formula>L1="Orange"</formula>
    </cfRule>
    <cfRule type="expression" dxfId="1" priority="3">
      <formula>L1="Yellow"</formula>
    </cfRule>
    <cfRule type="expression" dxfId="0" priority="4">
      <formula>L1="Green"</formula>
    </cfRule>
  </conditionalFormatting>
  <pageMargins left="0.7" right="0.7" top="0.75" bottom="0.75" header="0.3" footer="0.3"/>
  <pageSetup paperSize="9" orientation="portrait" verticalDpi="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7978EC024D7B4F94E32C826E2259A6" ma:contentTypeVersion="12" ma:contentTypeDescription="Create a new document." ma:contentTypeScope="" ma:versionID="b9a740f3a5abfb08293ee90b2777ec7a">
  <xsd:schema xmlns:xsd="http://www.w3.org/2001/XMLSchema" xmlns:xs="http://www.w3.org/2001/XMLSchema" xmlns:p="http://schemas.microsoft.com/office/2006/metadata/properties" xmlns:ns2="71bbbc2d-6cad-4bae-a9b6-f7a9cc8f121c" xmlns:ns3="2ce0ca84-8b2a-4181-bf67-340254fafee5" targetNamespace="http://schemas.microsoft.com/office/2006/metadata/properties" ma:root="true" ma:fieldsID="d8f914d966eaf7f5ea8f57646941b957" ns2:_="" ns3:_="">
    <xsd:import namespace="71bbbc2d-6cad-4bae-a9b6-f7a9cc8f121c"/>
    <xsd:import namespace="2ce0ca84-8b2a-4181-bf67-340254fafee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bbbc2d-6cad-4bae-a9b6-f7a9cc8f12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8b044b7-0085-4a7e-81e3-b64056e7991a"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ce0ca84-8b2a-4181-bf67-340254fafee5"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d7fc4e0-6085-425f-8fb6-e669b9eba4b1}" ma:internalName="TaxCatchAll" ma:showField="CatchAllData" ma:web="2ce0ca84-8b2a-4181-bf67-340254fafe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ce0ca84-8b2a-4181-bf67-340254fafee5" xsi:nil="true"/>
    <lcf76f155ced4ddcb4097134ff3c332f xmlns="71bbbc2d-6cad-4bae-a9b6-f7a9cc8f121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B4832E7-B89A-45C2-A1D5-DB58BB617D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bbbc2d-6cad-4bae-a9b6-f7a9cc8f121c"/>
    <ds:schemaRef ds:uri="2ce0ca84-8b2a-4181-bf67-340254fafe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DA8EBA7-DED1-4C0A-864B-063C11B748D9}">
  <ds:schemaRefs>
    <ds:schemaRef ds:uri="http://schemas.microsoft.com/sharepoint/v3/contenttype/forms"/>
  </ds:schemaRefs>
</ds:datastoreItem>
</file>

<file path=customXml/itemProps3.xml><?xml version="1.0" encoding="utf-8"?>
<ds:datastoreItem xmlns:ds="http://schemas.openxmlformats.org/officeDocument/2006/customXml" ds:itemID="{78776ED6-78EB-451C-B123-5339C5B9BF2F}">
  <ds:schemaRefs>
    <ds:schemaRef ds:uri="http://purl.org/dc/terms/"/>
    <ds:schemaRef ds:uri="http://purl.org/dc/elements/1.1/"/>
    <ds:schemaRef ds:uri="2ce0ca84-8b2a-4181-bf67-340254fafee5"/>
    <ds:schemaRef ds:uri="http://schemas.microsoft.com/office/2006/documentManagement/types"/>
    <ds:schemaRef ds:uri="http://schemas.microsoft.com/office/infopath/2007/PartnerControls"/>
    <ds:schemaRef ds:uri="http://purl.org/dc/dcmitype/"/>
    <ds:schemaRef ds:uri="http://schemas.openxmlformats.org/package/2006/metadata/core-properties"/>
    <ds:schemaRef ds:uri="71bbbc2d-6cad-4bae-a9b6-f7a9cc8f121c"/>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Risk categories</vt:lpstr>
      <vt:lpstr>Overall</vt:lpstr>
      <vt:lpstr>Burundi Risk Assessment 2025</vt:lpstr>
      <vt:lpstr>Colombia Risk Assessment 2025</vt:lpstr>
      <vt:lpstr>GEN MMR Risk Assessement 2025</vt:lpstr>
      <vt:lpstr>NIMD MMR Risk Assessment 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Jimena Duran</dc:creator>
  <cp:keywords/>
  <dc:description/>
  <cp:lastModifiedBy>Jimena Duran</cp:lastModifiedBy>
  <cp:revision/>
  <dcterms:created xsi:type="dcterms:W3CDTF">2022-10-31T11:29:48Z</dcterms:created>
  <dcterms:modified xsi:type="dcterms:W3CDTF">2024-11-28T12:36:55Z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0x010100407978EC024D7B4F94E32C826E2259A6</vt:lpwstr>
  </property>
  <property fmtid="{D5CDD505-2E9C-101B-9397-08002B2CF9AE}" pid="3" name="Order">
    <vt:r8>1279800</vt:r8>
  </property>
  <property fmtid="{D5CDD505-2E9C-101B-9397-08002B2CF9AE}" pid="4" name="MediaServiceImageTags">
    <vt:lpwstr/>
  </property>
</Properties>
</file>