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mddenhaag.sharepoint.com/sites/GrantsManagement/Shared Documents/03. LEAP4Peace/7. Reporting/2024/"/>
    </mc:Choice>
  </mc:AlternateContent>
  <xr:revisionPtr revIDLastSave="338" documentId="8_{92201C84-403C-4B6C-BD23-4B36BAF99C93}" xr6:coauthVersionLast="47" xr6:coauthVersionMax="47" xr10:uidLastSave="{4FC18EBF-C982-4A9A-89B3-94E17D358AB5}"/>
  <bookViews>
    <workbookView xWindow="-110" yWindow="-110" windowWidth="19420" windowHeight="10420" xr2:uid="{941325EB-1553-4719-A9E9-E6A4C0F4CA40}"/>
  </bookViews>
  <sheets>
    <sheet name="Overview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3" i="3" l="1"/>
  <c r="V85" i="3"/>
  <c r="V84" i="3"/>
  <c r="O80" i="3"/>
  <c r="O81" i="3"/>
  <c r="O82" i="3"/>
  <c r="O68" i="3"/>
  <c r="O69" i="3"/>
  <c r="O75" i="3"/>
  <c r="O73" i="3"/>
  <c r="O70" i="3"/>
  <c r="O56" i="3"/>
  <c r="O60" i="3"/>
  <c r="O61" i="3"/>
  <c r="O62" i="3"/>
  <c r="O57" i="3"/>
  <c r="O58" i="3"/>
  <c r="O45" i="3"/>
  <c r="O46" i="3"/>
  <c r="O47" i="3"/>
  <c r="O50" i="3"/>
  <c r="O51" i="3"/>
  <c r="O38" i="3"/>
  <c r="O41" i="3"/>
  <c r="O35" i="3"/>
  <c r="O32" i="3"/>
  <c r="O28" i="3"/>
  <c r="O29" i="3"/>
  <c r="O13" i="3"/>
  <c r="O86" i="3"/>
  <c r="O87" i="3"/>
  <c r="O48" i="3"/>
  <c r="T14" i="3"/>
  <c r="O17" i="3"/>
  <c r="O14" i="3"/>
  <c r="L41" i="3"/>
  <c r="L38" i="3" s="1"/>
  <c r="L62" i="3"/>
  <c r="L61" i="3" s="1"/>
  <c r="L60" i="3" s="1"/>
  <c r="L29" i="3"/>
  <c r="T6" i="3"/>
  <c r="T7" i="3"/>
  <c r="T8" i="3"/>
  <c r="T9" i="3"/>
  <c r="T10" i="3"/>
  <c r="T11" i="3"/>
  <c r="T12" i="3"/>
  <c r="T13" i="3"/>
  <c r="T15" i="3"/>
  <c r="T16" i="3"/>
  <c r="T17" i="3"/>
  <c r="T18" i="3"/>
  <c r="T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5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24" i="3"/>
  <c r="T46" i="3"/>
  <c r="T47" i="3"/>
  <c r="T48" i="3"/>
  <c r="T49" i="3"/>
  <c r="T50" i="3"/>
  <c r="T51" i="3"/>
  <c r="T52" i="3"/>
  <c r="T45" i="3"/>
  <c r="S46" i="3"/>
  <c r="S47" i="3"/>
  <c r="S48" i="3"/>
  <c r="S49" i="3"/>
  <c r="S50" i="3"/>
  <c r="S51" i="3"/>
  <c r="S52" i="3"/>
  <c r="S45" i="3"/>
  <c r="T57" i="3"/>
  <c r="T58" i="3"/>
  <c r="T59" i="3"/>
  <c r="T60" i="3"/>
  <c r="T61" i="3"/>
  <c r="T62" i="3"/>
  <c r="T63" i="3"/>
  <c r="T64" i="3"/>
  <c r="T56" i="3"/>
  <c r="S57" i="3"/>
  <c r="S58" i="3"/>
  <c r="S59" i="3"/>
  <c r="S60" i="3"/>
  <c r="S61" i="3"/>
  <c r="S62" i="3"/>
  <c r="S63" i="3"/>
  <c r="S64" i="3"/>
  <c r="S56" i="3"/>
  <c r="T69" i="3"/>
  <c r="T70" i="3"/>
  <c r="T71" i="3"/>
  <c r="T72" i="3"/>
  <c r="T73" i="3"/>
  <c r="T74" i="3"/>
  <c r="T75" i="3"/>
  <c r="T76" i="3"/>
  <c r="T68" i="3"/>
  <c r="S69" i="3"/>
  <c r="S70" i="3"/>
  <c r="S71" i="3"/>
  <c r="S72" i="3"/>
  <c r="S73" i="3"/>
  <c r="S74" i="3"/>
  <c r="S75" i="3"/>
  <c r="S76" i="3"/>
  <c r="S68" i="3"/>
  <c r="T81" i="3"/>
  <c r="T82" i="3"/>
  <c r="T83" i="3"/>
  <c r="T84" i="3"/>
  <c r="T85" i="3"/>
  <c r="T86" i="3"/>
  <c r="T87" i="3"/>
  <c r="T88" i="3"/>
  <c r="S81" i="3"/>
  <c r="S82" i="3"/>
  <c r="S83" i="3"/>
  <c r="S84" i="3"/>
  <c r="S85" i="3"/>
  <c r="S86" i="3"/>
  <c r="S87" i="3"/>
  <c r="S88" i="3"/>
  <c r="F87" i="3"/>
  <c r="G87" i="3"/>
  <c r="H87" i="3"/>
  <c r="I87" i="3"/>
  <c r="J87" i="3"/>
  <c r="J86" i="3" s="1"/>
  <c r="K87" i="3"/>
  <c r="K86" i="3" s="1"/>
  <c r="L87" i="3"/>
  <c r="L86" i="3" s="1"/>
  <c r="M87" i="3"/>
  <c r="N87" i="3"/>
  <c r="P87" i="3"/>
  <c r="F86" i="3"/>
  <c r="G86" i="3"/>
  <c r="H86" i="3"/>
  <c r="I86" i="3"/>
  <c r="I80" i="3" s="1"/>
  <c r="M86" i="3"/>
  <c r="N86" i="3"/>
  <c r="P86" i="3"/>
  <c r="F82" i="3"/>
  <c r="G82" i="3"/>
  <c r="H82" i="3"/>
  <c r="I82" i="3"/>
  <c r="J82" i="3"/>
  <c r="J81" i="3" s="1"/>
  <c r="K82" i="3"/>
  <c r="K81" i="3" s="1"/>
  <c r="L82" i="3"/>
  <c r="L81" i="3" s="1"/>
  <c r="M82" i="3"/>
  <c r="M81" i="3" s="1"/>
  <c r="N82" i="3"/>
  <c r="P82" i="3"/>
  <c r="F81" i="3"/>
  <c r="G81" i="3"/>
  <c r="H81" i="3"/>
  <c r="H80" i="3" s="1"/>
  <c r="I81" i="3"/>
  <c r="N81" i="3"/>
  <c r="P81" i="3"/>
  <c r="P80" i="3" s="1"/>
  <c r="E80" i="3"/>
  <c r="E86" i="3"/>
  <c r="E81" i="3"/>
  <c r="E82" i="3"/>
  <c r="E87" i="3"/>
  <c r="F75" i="3"/>
  <c r="G75" i="3"/>
  <c r="H75" i="3"/>
  <c r="I75" i="3"/>
  <c r="J75" i="3"/>
  <c r="K75" i="3"/>
  <c r="L75" i="3"/>
  <c r="M75" i="3"/>
  <c r="N75" i="3"/>
  <c r="N69" i="3" s="1"/>
  <c r="N68" i="3" s="1"/>
  <c r="P75" i="3"/>
  <c r="F73" i="3"/>
  <c r="G73" i="3"/>
  <c r="H73" i="3"/>
  <c r="I73" i="3"/>
  <c r="J73" i="3"/>
  <c r="K73" i="3"/>
  <c r="K69" i="3" s="1"/>
  <c r="K68" i="3" s="1"/>
  <c r="L73" i="3"/>
  <c r="M73" i="3"/>
  <c r="N73" i="3"/>
  <c r="P73" i="3"/>
  <c r="F70" i="3"/>
  <c r="G70" i="3"/>
  <c r="H70" i="3"/>
  <c r="I70" i="3"/>
  <c r="J70" i="3"/>
  <c r="J69" i="3" s="1"/>
  <c r="J68" i="3" s="1"/>
  <c r="K70" i="3"/>
  <c r="L70" i="3"/>
  <c r="M70" i="3"/>
  <c r="N70" i="3"/>
  <c r="P70" i="3"/>
  <c r="F69" i="3"/>
  <c r="F68" i="3" s="1"/>
  <c r="H69" i="3"/>
  <c r="H68" i="3" s="1"/>
  <c r="I69" i="3"/>
  <c r="I68" i="3" s="1"/>
  <c r="P69" i="3"/>
  <c r="E69" i="3"/>
  <c r="E68" i="3" s="1"/>
  <c r="P68" i="3"/>
  <c r="E70" i="3"/>
  <c r="E73" i="3"/>
  <c r="E75" i="3"/>
  <c r="F61" i="3"/>
  <c r="G61" i="3"/>
  <c r="H61" i="3"/>
  <c r="I61" i="3"/>
  <c r="I60" i="3" s="1"/>
  <c r="J61" i="3"/>
  <c r="K61" i="3"/>
  <c r="M61" i="3"/>
  <c r="M60" i="3" s="1"/>
  <c r="N61" i="3"/>
  <c r="P61" i="3"/>
  <c r="F60" i="3"/>
  <c r="G60" i="3"/>
  <c r="G56" i="3" s="1"/>
  <c r="H60" i="3"/>
  <c r="J60" i="3"/>
  <c r="K60" i="3"/>
  <c r="N60" i="3"/>
  <c r="P60" i="3"/>
  <c r="F58" i="3"/>
  <c r="G58" i="3"/>
  <c r="H58" i="3"/>
  <c r="I58" i="3"/>
  <c r="J58" i="3"/>
  <c r="J57" i="3" s="1"/>
  <c r="J56" i="3" s="1"/>
  <c r="K58" i="3"/>
  <c r="K57" i="3" s="1"/>
  <c r="K56" i="3" s="1"/>
  <c r="L58" i="3"/>
  <c r="M58" i="3"/>
  <c r="M57" i="3" s="1"/>
  <c r="N58" i="3"/>
  <c r="P58" i="3"/>
  <c r="I57" i="3"/>
  <c r="L57" i="3"/>
  <c r="F57" i="3"/>
  <c r="H57" i="3"/>
  <c r="N57" i="3"/>
  <c r="N56" i="3" s="1"/>
  <c r="P57" i="3"/>
  <c r="P56" i="3" s="1"/>
  <c r="G57" i="3"/>
  <c r="E58" i="3"/>
  <c r="E57" i="3" s="1"/>
  <c r="E56" i="3" s="1"/>
  <c r="E60" i="3"/>
  <c r="E61" i="3"/>
  <c r="F51" i="3"/>
  <c r="G51" i="3"/>
  <c r="H51" i="3"/>
  <c r="I51" i="3"/>
  <c r="J51" i="3"/>
  <c r="K51" i="3"/>
  <c r="K50" i="3" s="1"/>
  <c r="K45" i="3" s="1"/>
  <c r="L51" i="3"/>
  <c r="M51" i="3"/>
  <c r="M50" i="3" s="1"/>
  <c r="N51" i="3"/>
  <c r="P51" i="3"/>
  <c r="F50" i="3"/>
  <c r="G50" i="3"/>
  <c r="H50" i="3"/>
  <c r="I50" i="3"/>
  <c r="L50" i="3"/>
  <c r="N50" i="3"/>
  <c r="P50" i="3"/>
  <c r="F47" i="3"/>
  <c r="G47" i="3"/>
  <c r="G46" i="3" s="1"/>
  <c r="H47" i="3"/>
  <c r="I47" i="3"/>
  <c r="J47" i="3"/>
  <c r="K47" i="3"/>
  <c r="L47" i="3"/>
  <c r="M47" i="3"/>
  <c r="M46" i="3" s="1"/>
  <c r="N47" i="3"/>
  <c r="P47" i="3"/>
  <c r="F46" i="3"/>
  <c r="H46" i="3"/>
  <c r="I46" i="3"/>
  <c r="J46" i="3"/>
  <c r="K46" i="3"/>
  <c r="L46" i="3"/>
  <c r="N46" i="3"/>
  <c r="P46" i="3"/>
  <c r="I45" i="3"/>
  <c r="E45" i="3"/>
  <c r="E46" i="3"/>
  <c r="E47" i="3"/>
  <c r="E50" i="3"/>
  <c r="E51" i="3"/>
  <c r="F38" i="3"/>
  <c r="G38" i="3"/>
  <c r="H38" i="3"/>
  <c r="I38" i="3"/>
  <c r="J38" i="3"/>
  <c r="J25" i="3" s="1"/>
  <c r="J24" i="3" s="1"/>
  <c r="K38" i="3"/>
  <c r="M38" i="3"/>
  <c r="N38" i="3"/>
  <c r="P38" i="3"/>
  <c r="P25" i="3" s="1"/>
  <c r="P24" i="3" s="1"/>
  <c r="F35" i="3"/>
  <c r="G35" i="3"/>
  <c r="H35" i="3"/>
  <c r="I35" i="3"/>
  <c r="I25" i="3" s="1"/>
  <c r="I24" i="3" s="1"/>
  <c r="J35" i="3"/>
  <c r="K35" i="3"/>
  <c r="L35" i="3"/>
  <c r="M35" i="3"/>
  <c r="N35" i="3"/>
  <c r="P35" i="3"/>
  <c r="E32" i="3"/>
  <c r="F32" i="3"/>
  <c r="G32" i="3"/>
  <c r="H32" i="3"/>
  <c r="I32" i="3"/>
  <c r="J32" i="3"/>
  <c r="K32" i="3"/>
  <c r="L32" i="3"/>
  <c r="M32" i="3"/>
  <c r="N32" i="3"/>
  <c r="P32" i="3"/>
  <c r="F28" i="3"/>
  <c r="G28" i="3"/>
  <c r="H28" i="3"/>
  <c r="I28" i="3"/>
  <c r="J28" i="3"/>
  <c r="K28" i="3"/>
  <c r="L28" i="3"/>
  <c r="M28" i="3"/>
  <c r="N28" i="3"/>
  <c r="P28" i="3"/>
  <c r="F25" i="3"/>
  <c r="F24" i="3" s="1"/>
  <c r="G25" i="3"/>
  <c r="G24" i="3" s="1"/>
  <c r="H25" i="3"/>
  <c r="H24" i="3" s="1"/>
  <c r="N25" i="3"/>
  <c r="N24" i="3" s="1"/>
  <c r="E25" i="3"/>
  <c r="E24" i="3" s="1"/>
  <c r="E26" i="3"/>
  <c r="E28" i="3"/>
  <c r="E35" i="3"/>
  <c r="E38" i="3"/>
  <c r="F17" i="3"/>
  <c r="G17" i="3"/>
  <c r="H17" i="3"/>
  <c r="H13" i="3" s="1"/>
  <c r="H5" i="3" s="1"/>
  <c r="I17" i="3"/>
  <c r="J17" i="3"/>
  <c r="K17" i="3"/>
  <c r="L17" i="3"/>
  <c r="M17" i="3"/>
  <c r="N17" i="3"/>
  <c r="P17" i="3"/>
  <c r="F14" i="3"/>
  <c r="G14" i="3"/>
  <c r="H14" i="3"/>
  <c r="I14" i="3"/>
  <c r="J14" i="3"/>
  <c r="K14" i="3"/>
  <c r="K13" i="3" s="1"/>
  <c r="K5" i="3" s="1"/>
  <c r="L14" i="3"/>
  <c r="M14" i="3"/>
  <c r="N14" i="3"/>
  <c r="P14" i="3"/>
  <c r="I13" i="3"/>
  <c r="J13" i="3"/>
  <c r="L13" i="3"/>
  <c r="L5" i="3" s="1"/>
  <c r="M13" i="3"/>
  <c r="M5" i="3" s="1"/>
  <c r="P13" i="3"/>
  <c r="P5" i="3" s="1"/>
  <c r="I5" i="3"/>
  <c r="J5" i="3"/>
  <c r="O5" i="3"/>
  <c r="Q5" i="3"/>
  <c r="R5" i="3"/>
  <c r="E5" i="3"/>
  <c r="E6" i="3"/>
  <c r="E7" i="3"/>
  <c r="E9" i="3"/>
  <c r="E10" i="3"/>
  <c r="E13" i="3"/>
  <c r="E14" i="3"/>
  <c r="E17" i="3"/>
  <c r="N62" i="3"/>
  <c r="N41" i="3"/>
  <c r="N29" i="3"/>
  <c r="K62" i="3"/>
  <c r="K41" i="3"/>
  <c r="K29" i="3"/>
  <c r="Q45" i="3"/>
  <c r="R45" i="3"/>
  <c r="L26" i="3"/>
  <c r="O25" i="3" l="1"/>
  <c r="O24" i="3" s="1"/>
  <c r="L80" i="3"/>
  <c r="M80" i="3"/>
  <c r="J80" i="3"/>
  <c r="G80" i="3"/>
  <c r="N80" i="3"/>
  <c r="K80" i="3"/>
  <c r="F80" i="3"/>
  <c r="G69" i="3"/>
  <c r="G68" i="3" s="1"/>
  <c r="M69" i="3"/>
  <c r="M68" i="3" s="1"/>
  <c r="L69" i="3"/>
  <c r="L68" i="3" s="1"/>
  <c r="H56" i="3"/>
  <c r="I56" i="3"/>
  <c r="L56" i="3"/>
  <c r="F56" i="3"/>
  <c r="M56" i="3"/>
  <c r="J50" i="3"/>
  <c r="P45" i="3"/>
  <c r="H45" i="3"/>
  <c r="N45" i="3"/>
  <c r="F45" i="3"/>
  <c r="G45" i="3"/>
  <c r="L45" i="3"/>
  <c r="M45" i="3"/>
  <c r="J45" i="3"/>
  <c r="K25" i="3"/>
  <c r="K24" i="3" s="1"/>
  <c r="M25" i="3"/>
  <c r="M24" i="3" s="1"/>
  <c r="L25" i="3"/>
  <c r="L24" i="3" s="1"/>
  <c r="G13" i="3"/>
  <c r="G5" i="3" s="1"/>
  <c r="N13" i="3"/>
  <c r="N5" i="3" s="1"/>
  <c r="F13" i="3"/>
  <c r="F5" i="3" s="1"/>
  <c r="I62" i="3"/>
  <c r="T80" i="3" l="1"/>
  <c r="S8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tc={4BB13671-906C-44DB-8C3C-AA955E797EDC}</author>
  </authors>
  <commentList>
    <comment ref="K13" authorId="0" shapeId="0" xr:uid="{4BB13671-906C-44DB-8C3C-AA955E797E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 METIS it shows a total of 7 for the 2023 target (Burundi 3, Colombia 4)
Reply:
    Data here is correct
Reply:
    Thank you! Please adjust in IATI when possible.</t>
      </text>
    </comment>
  </commentList>
</comments>
</file>

<file path=xl/sharedStrings.xml><?xml version="1.0" encoding="utf-8"?>
<sst xmlns="http://schemas.openxmlformats.org/spreadsheetml/2006/main" count="341" uniqueCount="56">
  <si>
    <t>IOI</t>
  </si>
  <si>
    <t>Indicator Name</t>
  </si>
  <si>
    <t>Country/Partner</t>
  </si>
  <si>
    <t>Baseline</t>
  </si>
  <si>
    <t>End of programme 2021-2025</t>
  </si>
  <si>
    <t>Target</t>
  </si>
  <si>
    <t>Actual</t>
  </si>
  <si>
    <t>Initial Target</t>
  </si>
  <si>
    <t>Adj. Target</t>
  </si>
  <si>
    <t>Initial Targets</t>
  </si>
  <si>
    <t>Adj. Targets</t>
  </si>
  <si>
    <t>Actuals</t>
  </si>
  <si>
    <t>WRGE 4.1. # of laws, policies and strategies blocked, adopted or improved to promote women’s meaningful participation and leader ship in conflict prevention, peace- and state-building and protect women’s and girls’ rights in crisis and (post-)conflict situations</t>
  </si>
  <si>
    <t>na</t>
  </si>
  <si>
    <t>WRG034 # of laws blocked, adopted or improved to promote women’s meaningful and equal participation and leadership in conflict prevention, peace- and state-building and protect women’s and girls’ rights in crisis and (post-)conflict situations</t>
  </si>
  <si>
    <t>OI</t>
  </si>
  <si>
    <t xml:space="preserve"># of laws blocked, proposed, adopted or improved to promote women’s voice, agency, leadership, and representative participation in (political) decision-making processes in conflict prevention, peace- and state-building </t>
  </si>
  <si>
    <t>Programme Total</t>
  </si>
  <si>
    <t>Colombia (NIMD)</t>
  </si>
  <si>
    <t>WRG035 # of governmental policies &amp; strategies blocked, adopted or improved to promote women’s meaningful and equal participation and leadership in conflict prevention, peace- and state-building and protect women’s and girls’ rights in crisis and (post-)conflict situations</t>
  </si>
  <si>
    <t xml:space="preserve"># of policies blocked, proposed, adopted or improved to promote women’s voice, agency, leadership, and representative participation in (political) decision-making processes in conflict prevention, peace- and state-building </t>
  </si>
  <si>
    <t>Myanmar (GEN)</t>
  </si>
  <si>
    <t>WRG037 # of by-laws blocked, adopted or improved to promote women’s meaningful and equal participation and leadership in conflict prevention, peace- and state-building and protect women’s and girls’ rights in crisis and (post-)conflict situations;</t>
  </si>
  <si>
    <t># political actors who adopt measures and policies to enhance representation of women in their decision-making processes</t>
  </si>
  <si>
    <t>Burundi (BLTP)</t>
  </si>
  <si>
    <t># political actors who implement internal measures and/or policies to enhance representation of women in their decision-making</t>
  </si>
  <si>
    <t>WRGE indicator 4.2.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 (link SCS3)</t>
  </si>
  <si>
    <t>WRG039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</t>
  </si>
  <si>
    <t># of inclusive multi-stakeholders policy making processes</t>
  </si>
  <si>
    <t>Myanmar (NIMD + GEN)</t>
  </si>
  <si>
    <t># agreements reached as a result of dialogue platform meeting</t>
  </si>
  <si>
    <t xml:space="preserve"># studies for evidence-based L&amp;A disseminated to political actors </t>
  </si>
  <si>
    <t>Int. (GAPS)</t>
  </si>
  <si>
    <t># of interparty dialogue meetings</t>
  </si>
  <si>
    <t># multi-stakeholder dialogue/platform meetings</t>
  </si>
  <si>
    <t>WRGE 5.2.1 # of organizations (disaggregated by women-led, youth-led or other) with strengthened capacity to advance women’s rights and gender equality</t>
  </si>
  <si>
    <t>WRG045 # of women led CSOs with strengthened capacity to advance women’s rights and gender equality</t>
  </si>
  <si>
    <t># women-led CSOs with increased L&amp;A capacities</t>
  </si>
  <si>
    <t>WRG047 # of CSOs (not youth or women led) with strengthened capacity to advance women’s rights and gender equality</t>
  </si>
  <si>
    <t># other-led CSOs with increased L&amp;A capacities</t>
  </si>
  <si>
    <t>WRGE 5.2.2. # of individuals with strengthened competencies to advance women’s rights and gender equality (disaggregated by type, age and gender)</t>
  </si>
  <si>
    <t>WRG052 # of individuals (gender non-specified) with strengthened capacity (knowledge and skills) to advance women’s rights and gender equality</t>
  </si>
  <si>
    <t># democracy school graduates</t>
  </si>
  <si>
    <t>WRG049 # of individuals (female) with strengthened capacity (knowledge and skills) to advance women’s rights and gender equality</t>
  </si>
  <si>
    <t># women (aspiring) leaders trained</t>
  </si>
  <si>
    <t>SCS4</t>
  </si>
  <si>
    <t>SCS041 # of advocacy initiatives carried out by CSOs, for, by or with their membership/constituency</t>
  </si>
  <si>
    <t># of international advocacy initiatives carried out by CSOs</t>
  </si>
  <si>
    <t># of regional advocacy initiatives carried out by CSOs</t>
  </si>
  <si>
    <t># of national advocacy initiatives carried out by CSOs</t>
  </si>
  <si>
    <t>SCS6 # of CSOs included in SPs programmes</t>
  </si>
  <si>
    <t>SCS061 # of women led CSOs included in SPs programmes</t>
  </si>
  <si>
    <t># of women-led CSOs included in the programme activities</t>
  </si>
  <si>
    <t>SCS063 # of CSOs (not youth or women led) included in SPs programmes</t>
  </si>
  <si>
    <r>
      <t xml:space="preserve"># of </t>
    </r>
    <r>
      <rPr>
        <sz val="8"/>
        <color rgb="FF000000"/>
        <rFont val="Calibri"/>
        <family val="2"/>
        <scheme val="minor"/>
      </rPr>
      <t>other-led CSOs included in the programme activities</t>
    </r>
  </si>
  <si>
    <t>*Intermediate outcome indicators (IOI) are measured and reported annually, outcome indicators (OI) are reported at baseline, mid-term and  end-term.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</si>
</sst>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10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textRotation="180" wrapText="1"/>
    </xf>
    <xf numFmtId="0" fontId="3" fillId="0" borderId="11" xfId="0" applyFont="1" applyBorder="1" applyAlignment="1">
      <alignment horizontal="center" vertical="center" textRotation="180" wrapText="1"/>
    </xf>
    <xf numFmtId="0" fontId="3" fillId="0" borderId="9" xfId="0" applyFont="1" applyBorder="1" applyAlignment="1">
      <alignment horizontal="center" vertical="center" textRotation="180" wrapText="1"/>
    </xf>
    <xf numFmtId="0" fontId="3" fillId="0" borderId="12" xfId="0" applyFont="1" applyBorder="1" applyAlignment="1">
      <alignment horizontal="center" vertical="center" textRotation="180" wrapText="1"/>
    </xf>
    <xf numFmtId="0" fontId="3" fillId="0" borderId="13" xfId="0" applyFont="1" applyBorder="1" applyAlignment="1">
      <alignment horizontal="center" vertical="center" textRotation="180" wrapText="1"/>
    </xf>
    <xf numFmtId="0" fontId="2" fillId="0" borderId="13" xfId="0" applyFont="1" applyBorder="1" applyAlignment="1">
      <alignment horizontal="center" vertical="center" textRotation="180" wrapText="1"/>
    </xf>
    <xf numFmtId="0" fontId="2" fillId="0" borderId="9" xfId="0" applyFont="1" applyBorder="1" applyAlignment="1">
      <alignment horizontal="center" vertical="center" textRotation="180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180" wrapText="1"/>
    </xf>
    <xf numFmtId="0" fontId="2" fillId="0" borderId="12" xfId="0" applyFont="1" applyBorder="1" applyAlignment="1">
      <alignment horizontal="center" vertical="center" textRotation="180" wrapText="1"/>
    </xf>
    <xf numFmtId="0" fontId="1" fillId="7" borderId="14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elle Reid" id="{EA7DA943-4BF6-434F-B2E5-37C34480C9F7}" userId="S::joellereid@nimd.org::f85e0a58-c5d5-425a-8b4c-8158a5294c96" providerId="AD"/>
  <person displayName="Dekker, Sophie" id="{1CB1BA83-BA83-43FE-ACCB-4C8624F13EDE}" userId="S::sophie.dekker@minbuza.nl::a8b56710-8b91-4076-97e5-f54002d46a7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" dT="2024-11-20T13:20:16.64" personId="{1CB1BA83-BA83-43FE-ACCB-4C8624F13EDE}" id="{4BB13671-906C-44DB-8C3C-AA955E797EDC}">
    <text>In METIS it shows a total of 7 for the 2023 target (Burundi 3, Colombia 4)</text>
  </threadedComment>
  <threadedComment ref="K13" dT="2024-11-21T13:21:44.59" personId="{EA7DA943-4BF6-434F-B2E5-37C34480C9F7}" id="{FBEE9285-B457-4894-9245-B3F840DA897E}" parentId="{4BB13671-906C-44DB-8C3C-AA955E797EDC}">
    <text>Data here is correct</text>
  </threadedComment>
  <threadedComment ref="K13" dT="2024-12-09T10:16:41.41" personId="{1CB1BA83-BA83-43FE-ACCB-4C8624F13EDE}" id="{B0C275B7-9225-4898-BBDB-7502450B6E35}" parentId="{4BB13671-906C-44DB-8C3C-AA955E797EDC}">
    <text>Thank you! Please adjust in IATI when possible.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4154-95DF-484F-829A-54F1A46C538D}">
  <dimension ref="B2:AC90"/>
  <sheetViews>
    <sheetView tabSelected="1" topLeftCell="C73" zoomScale="85" zoomScaleNormal="85" workbookViewId="0">
      <selection activeCell="N83" sqref="N83"/>
    </sheetView>
  </sheetViews>
  <sheetFormatPr defaultColWidth="8.81640625" defaultRowHeight="14.5" x14ac:dyDescent="0.35"/>
  <cols>
    <col min="2" max="2" width="5.54296875" customWidth="1"/>
    <col min="3" max="3" width="73.54296875" customWidth="1"/>
    <col min="4" max="4" width="22.36328125" customWidth="1"/>
    <col min="5" max="5" width="6.453125" bestFit="1" customWidth="1"/>
    <col min="6" max="9" width="5.1796875" bestFit="1" customWidth="1"/>
    <col min="10" max="10" width="9.36328125" bestFit="1" customWidth="1"/>
    <col min="11" max="11" width="8.36328125" bestFit="1" customWidth="1"/>
    <col min="12" max="12" width="5.1796875" bestFit="1" customWidth="1"/>
    <col min="13" max="13" width="9.54296875" bestFit="1" customWidth="1"/>
    <col min="14" max="14" width="8.36328125" bestFit="1" customWidth="1"/>
    <col min="15" max="15" width="5.1796875" bestFit="1" customWidth="1"/>
    <col min="16" max="16" width="9.54296875" bestFit="1" customWidth="1"/>
    <col min="17" max="17" width="8.36328125" bestFit="1" customWidth="1"/>
    <col min="18" max="18" width="5.1796875" bestFit="1" customWidth="1"/>
    <col min="19" max="20" width="11.36328125" customWidth="1"/>
    <col min="21" max="21" width="12.81640625" customWidth="1"/>
  </cols>
  <sheetData>
    <row r="2" spans="2:21" ht="15" thickBot="1" x14ac:dyDescent="0.4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2:21" ht="15" thickBot="1" x14ac:dyDescent="0.4">
      <c r="B3" s="73" t="s">
        <v>1</v>
      </c>
      <c r="C3" s="74"/>
      <c r="D3" s="77" t="s">
        <v>2</v>
      </c>
      <c r="E3" s="71" t="s">
        <v>3</v>
      </c>
      <c r="F3" s="86">
        <v>2021</v>
      </c>
      <c r="G3" s="87"/>
      <c r="H3" s="86">
        <v>2022</v>
      </c>
      <c r="I3" s="87"/>
      <c r="J3" s="86">
        <v>2023</v>
      </c>
      <c r="K3" s="116"/>
      <c r="L3" s="87"/>
      <c r="M3" s="86">
        <v>2024</v>
      </c>
      <c r="N3" s="116"/>
      <c r="O3" s="87"/>
      <c r="P3" s="86">
        <v>2025</v>
      </c>
      <c r="Q3" s="116"/>
      <c r="R3" s="87"/>
      <c r="S3" s="113" t="s">
        <v>4</v>
      </c>
      <c r="T3" s="114"/>
      <c r="U3" s="115"/>
    </row>
    <row r="4" spans="2:21" ht="24.65" customHeight="1" thickBot="1" x14ac:dyDescent="0.4">
      <c r="B4" s="75"/>
      <c r="C4" s="76"/>
      <c r="D4" s="78"/>
      <c r="E4" s="72"/>
      <c r="F4" s="1" t="s">
        <v>5</v>
      </c>
      <c r="G4" s="1" t="s">
        <v>6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6</v>
      </c>
      <c r="M4" s="1" t="s">
        <v>7</v>
      </c>
      <c r="N4" s="1" t="s">
        <v>8</v>
      </c>
      <c r="O4" s="1" t="s">
        <v>6</v>
      </c>
      <c r="P4" s="1" t="s">
        <v>7</v>
      </c>
      <c r="Q4" s="1" t="s">
        <v>8</v>
      </c>
      <c r="R4" s="1" t="s">
        <v>6</v>
      </c>
      <c r="S4" s="33" t="s">
        <v>9</v>
      </c>
      <c r="T4" s="33" t="s">
        <v>10</v>
      </c>
      <c r="U4" s="33" t="s">
        <v>11</v>
      </c>
    </row>
    <row r="5" spans="2:21" ht="36" customHeight="1" thickBot="1" x14ac:dyDescent="0.4">
      <c r="B5" s="97" t="s">
        <v>12</v>
      </c>
      <c r="C5" s="98"/>
      <c r="D5" s="98"/>
      <c r="E5" s="29">
        <f>SUM(E6,E9,E13)</f>
        <v>3</v>
      </c>
      <c r="F5" s="29">
        <f t="shared" ref="F5:R5" si="0">SUM(F6,F9,F13)</f>
        <v>5</v>
      </c>
      <c r="G5" s="29">
        <f t="shared" si="0"/>
        <v>3</v>
      </c>
      <c r="H5" s="29">
        <f t="shared" si="0"/>
        <v>5</v>
      </c>
      <c r="I5" s="29">
        <f t="shared" si="0"/>
        <v>12</v>
      </c>
      <c r="J5" s="29">
        <f t="shared" si="0"/>
        <v>5</v>
      </c>
      <c r="K5" s="29">
        <f t="shared" si="0"/>
        <v>7</v>
      </c>
      <c r="L5" s="29">
        <f t="shared" si="0"/>
        <v>13</v>
      </c>
      <c r="M5" s="29">
        <f t="shared" si="0"/>
        <v>4</v>
      </c>
      <c r="N5" s="29">
        <f t="shared" si="0"/>
        <v>7</v>
      </c>
      <c r="O5" s="29">
        <f t="shared" si="0"/>
        <v>13</v>
      </c>
      <c r="P5" s="29">
        <f t="shared" si="0"/>
        <v>4</v>
      </c>
      <c r="Q5" s="29">
        <f t="shared" si="0"/>
        <v>0</v>
      </c>
      <c r="R5" s="29">
        <f t="shared" si="0"/>
        <v>0</v>
      </c>
      <c r="S5" s="30">
        <f>SUM(F5,H5,J5,M5,P5)</f>
        <v>23</v>
      </c>
      <c r="T5" s="30">
        <f>SUM(F5,H5,K5,N5,Q5)</f>
        <v>24</v>
      </c>
      <c r="U5" s="30"/>
    </row>
    <row r="6" spans="2:21" ht="36" customHeight="1" thickBot="1" x14ac:dyDescent="0.4">
      <c r="B6" s="81" t="s">
        <v>14</v>
      </c>
      <c r="C6" s="82"/>
      <c r="D6" s="82"/>
      <c r="E6" s="31">
        <f>E7</f>
        <v>3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  <c r="N6" s="31" t="s">
        <v>13</v>
      </c>
      <c r="O6" s="31" t="s">
        <v>13</v>
      </c>
      <c r="P6" s="31" t="s">
        <v>13</v>
      </c>
      <c r="Q6" s="31" t="s">
        <v>13</v>
      </c>
      <c r="R6" s="31" t="s">
        <v>13</v>
      </c>
      <c r="S6" s="31">
        <f t="shared" ref="S6:S18" si="1">SUM(F6,H6,J6,M6,P6)</f>
        <v>0</v>
      </c>
      <c r="T6" s="31">
        <f t="shared" ref="T6:T18" si="2">SUM(F6,H6,K6,N6,Q6)</f>
        <v>0</v>
      </c>
      <c r="U6" s="31"/>
    </row>
    <row r="7" spans="2:21" ht="33.65" customHeight="1" thickBot="1" x14ac:dyDescent="0.4">
      <c r="B7" s="107" t="s">
        <v>15</v>
      </c>
      <c r="C7" s="69" t="s">
        <v>16</v>
      </c>
      <c r="D7" s="3" t="s">
        <v>17</v>
      </c>
      <c r="E7" s="4">
        <f>E8</f>
        <v>3</v>
      </c>
      <c r="F7" s="4" t="s">
        <v>13</v>
      </c>
      <c r="G7" s="4" t="s">
        <v>13</v>
      </c>
      <c r="H7" s="4" t="s">
        <v>13</v>
      </c>
      <c r="I7" s="4" t="s">
        <v>13</v>
      </c>
      <c r="J7" s="4" t="s">
        <v>13</v>
      </c>
      <c r="K7" s="4" t="s">
        <v>13</v>
      </c>
      <c r="L7" s="4" t="s">
        <v>13</v>
      </c>
      <c r="M7" s="4" t="s">
        <v>13</v>
      </c>
      <c r="N7" s="4" t="s">
        <v>13</v>
      </c>
      <c r="O7" s="4" t="s">
        <v>13</v>
      </c>
      <c r="P7" s="4" t="s">
        <v>13</v>
      </c>
      <c r="Q7" s="4" t="s">
        <v>13</v>
      </c>
      <c r="R7" s="4" t="s">
        <v>13</v>
      </c>
      <c r="S7" s="57">
        <f t="shared" si="1"/>
        <v>0</v>
      </c>
      <c r="T7" s="57">
        <f t="shared" si="2"/>
        <v>0</v>
      </c>
      <c r="U7" s="4"/>
    </row>
    <row r="8" spans="2:21" ht="15" thickBot="1" x14ac:dyDescent="0.4">
      <c r="B8" s="108"/>
      <c r="C8" s="70"/>
      <c r="D8" s="5" t="s">
        <v>18</v>
      </c>
      <c r="E8" s="6">
        <v>3</v>
      </c>
      <c r="F8" s="4" t="s">
        <v>13</v>
      </c>
      <c r="G8" s="4" t="s">
        <v>13</v>
      </c>
      <c r="H8" s="4" t="s">
        <v>13</v>
      </c>
      <c r="I8" s="4" t="s">
        <v>13</v>
      </c>
      <c r="J8" s="4" t="s">
        <v>13</v>
      </c>
      <c r="K8" s="4" t="s">
        <v>13</v>
      </c>
      <c r="L8" s="6" t="s">
        <v>13</v>
      </c>
      <c r="M8" s="4" t="s">
        <v>13</v>
      </c>
      <c r="N8" s="4" t="s">
        <v>13</v>
      </c>
      <c r="O8" s="4" t="s">
        <v>13</v>
      </c>
      <c r="P8" s="4" t="s">
        <v>13</v>
      </c>
      <c r="Q8" s="4" t="s">
        <v>13</v>
      </c>
      <c r="R8" s="4" t="s">
        <v>13</v>
      </c>
      <c r="S8" s="58">
        <f t="shared" si="1"/>
        <v>0</v>
      </c>
      <c r="T8" s="58">
        <f t="shared" si="2"/>
        <v>0</v>
      </c>
      <c r="U8" s="6"/>
    </row>
    <row r="9" spans="2:21" ht="36" customHeight="1" thickBot="1" x14ac:dyDescent="0.4">
      <c r="B9" s="81" t="s">
        <v>19</v>
      </c>
      <c r="C9" s="82"/>
      <c r="D9" s="84"/>
      <c r="E9" s="31">
        <f>E10</f>
        <v>0</v>
      </c>
      <c r="F9" s="31" t="s">
        <v>13</v>
      </c>
      <c r="G9" s="31" t="s">
        <v>13</v>
      </c>
      <c r="H9" s="31" t="s">
        <v>13</v>
      </c>
      <c r="I9" s="31" t="s">
        <v>13</v>
      </c>
      <c r="J9" s="31" t="s">
        <v>13</v>
      </c>
      <c r="K9" s="31" t="s">
        <v>13</v>
      </c>
      <c r="L9" s="31" t="s">
        <v>13</v>
      </c>
      <c r="M9" s="31" t="s">
        <v>13</v>
      </c>
      <c r="N9" s="31" t="s">
        <v>13</v>
      </c>
      <c r="O9" s="31" t="s">
        <v>13</v>
      </c>
      <c r="P9" s="31" t="s">
        <v>13</v>
      </c>
      <c r="Q9" s="31" t="s">
        <v>13</v>
      </c>
      <c r="R9" s="31" t="s">
        <v>13</v>
      </c>
      <c r="S9" s="31">
        <f t="shared" si="1"/>
        <v>0</v>
      </c>
      <c r="T9" s="31">
        <f t="shared" si="2"/>
        <v>0</v>
      </c>
      <c r="U9" s="31"/>
    </row>
    <row r="10" spans="2:21" ht="43.5" customHeight="1" thickBot="1" x14ac:dyDescent="0.4">
      <c r="B10" s="107" t="s">
        <v>15</v>
      </c>
      <c r="C10" s="69" t="s">
        <v>20</v>
      </c>
      <c r="D10" s="3" t="s">
        <v>17</v>
      </c>
      <c r="E10" s="4">
        <f>SUM(E11:E12)</f>
        <v>0</v>
      </c>
      <c r="F10" s="4" t="s">
        <v>13</v>
      </c>
      <c r="G10" s="4" t="s">
        <v>13</v>
      </c>
      <c r="H10" s="4" t="s">
        <v>13</v>
      </c>
      <c r="I10" s="4" t="s">
        <v>13</v>
      </c>
      <c r="J10" s="4" t="s">
        <v>13</v>
      </c>
      <c r="K10" s="4" t="s">
        <v>13</v>
      </c>
      <c r="L10" s="4" t="s">
        <v>13</v>
      </c>
      <c r="M10" s="4" t="s">
        <v>13</v>
      </c>
      <c r="N10" s="4" t="s">
        <v>13</v>
      </c>
      <c r="O10" s="4" t="s">
        <v>13</v>
      </c>
      <c r="P10" s="4" t="s">
        <v>13</v>
      </c>
      <c r="Q10" s="4" t="s">
        <v>13</v>
      </c>
      <c r="R10" s="4" t="s">
        <v>13</v>
      </c>
      <c r="S10" s="57">
        <f t="shared" si="1"/>
        <v>0</v>
      </c>
      <c r="T10" s="57">
        <f t="shared" si="2"/>
        <v>0</v>
      </c>
      <c r="U10" s="4"/>
    </row>
    <row r="11" spans="2:21" ht="15" thickBot="1" x14ac:dyDescent="0.4">
      <c r="B11" s="111"/>
      <c r="C11" s="83"/>
      <c r="D11" s="5" t="s">
        <v>18</v>
      </c>
      <c r="E11" s="6">
        <v>0</v>
      </c>
      <c r="F11" s="4" t="s">
        <v>13</v>
      </c>
      <c r="G11" s="4" t="s">
        <v>13</v>
      </c>
      <c r="H11" s="4" t="s">
        <v>13</v>
      </c>
      <c r="I11" s="4" t="s">
        <v>13</v>
      </c>
      <c r="J11" s="4" t="s">
        <v>13</v>
      </c>
      <c r="K11" s="4" t="s">
        <v>13</v>
      </c>
      <c r="L11" s="6" t="s">
        <v>13</v>
      </c>
      <c r="M11" s="4" t="s">
        <v>13</v>
      </c>
      <c r="N11" s="4" t="s">
        <v>13</v>
      </c>
      <c r="O11" s="4" t="s">
        <v>13</v>
      </c>
      <c r="P11" s="4" t="s">
        <v>13</v>
      </c>
      <c r="Q11" s="4" t="s">
        <v>13</v>
      </c>
      <c r="R11" s="4" t="s">
        <v>13</v>
      </c>
      <c r="S11" s="58">
        <f t="shared" si="1"/>
        <v>0</v>
      </c>
      <c r="T11" s="58">
        <f t="shared" si="2"/>
        <v>0</v>
      </c>
      <c r="U11" s="6"/>
    </row>
    <row r="12" spans="2:21" ht="15" thickBot="1" x14ac:dyDescent="0.4">
      <c r="B12" s="112"/>
      <c r="C12" s="85"/>
      <c r="D12" s="5" t="s">
        <v>21</v>
      </c>
      <c r="E12" s="6">
        <v>0</v>
      </c>
      <c r="F12" s="4" t="s">
        <v>13</v>
      </c>
      <c r="G12" s="4" t="s">
        <v>13</v>
      </c>
      <c r="H12" s="4" t="s">
        <v>13</v>
      </c>
      <c r="I12" s="4" t="s">
        <v>13</v>
      </c>
      <c r="J12" s="4" t="s">
        <v>13</v>
      </c>
      <c r="K12" s="4" t="s">
        <v>13</v>
      </c>
      <c r="L12" s="6" t="s">
        <v>13</v>
      </c>
      <c r="M12" s="4" t="s">
        <v>13</v>
      </c>
      <c r="N12" s="4" t="s">
        <v>13</v>
      </c>
      <c r="O12" s="4" t="s">
        <v>13</v>
      </c>
      <c r="P12" s="4" t="s">
        <v>13</v>
      </c>
      <c r="Q12" s="4" t="s">
        <v>13</v>
      </c>
      <c r="R12" s="4" t="s">
        <v>13</v>
      </c>
      <c r="S12" s="58">
        <f t="shared" si="1"/>
        <v>0</v>
      </c>
      <c r="T12" s="58">
        <f t="shared" si="2"/>
        <v>0</v>
      </c>
      <c r="U12" s="6"/>
    </row>
    <row r="13" spans="2:21" ht="36" customHeight="1" thickBot="1" x14ac:dyDescent="0.4">
      <c r="B13" s="109" t="s">
        <v>22</v>
      </c>
      <c r="C13" s="110"/>
      <c r="D13" s="110"/>
      <c r="E13" s="31">
        <f>SUM(E14,E17)</f>
        <v>0</v>
      </c>
      <c r="F13" s="31">
        <f t="shared" ref="F13:P13" si="3">SUM(F14,F17)</f>
        <v>5</v>
      </c>
      <c r="G13" s="31">
        <f t="shared" si="3"/>
        <v>3</v>
      </c>
      <c r="H13" s="31">
        <f t="shared" si="3"/>
        <v>5</v>
      </c>
      <c r="I13" s="31">
        <f t="shared" si="3"/>
        <v>12</v>
      </c>
      <c r="J13" s="31">
        <f t="shared" si="3"/>
        <v>5</v>
      </c>
      <c r="K13" s="31">
        <f t="shared" si="3"/>
        <v>7</v>
      </c>
      <c r="L13" s="31">
        <f t="shared" si="3"/>
        <v>13</v>
      </c>
      <c r="M13" s="31">
        <f t="shared" si="3"/>
        <v>4</v>
      </c>
      <c r="N13" s="31">
        <f t="shared" si="3"/>
        <v>7</v>
      </c>
      <c r="O13" s="31">
        <f t="shared" si="3"/>
        <v>13</v>
      </c>
      <c r="P13" s="31">
        <f t="shared" si="3"/>
        <v>4</v>
      </c>
      <c r="Q13" s="31"/>
      <c r="R13" s="31"/>
      <c r="S13" s="31">
        <f t="shared" si="1"/>
        <v>23</v>
      </c>
      <c r="T13" s="31">
        <f t="shared" si="2"/>
        <v>24</v>
      </c>
      <c r="U13" s="31"/>
    </row>
    <row r="14" spans="2:21" ht="31" customHeight="1" thickBot="1" x14ac:dyDescent="0.4">
      <c r="B14" s="107" t="s">
        <v>0</v>
      </c>
      <c r="C14" s="69" t="s">
        <v>23</v>
      </c>
      <c r="D14" s="3" t="s">
        <v>17</v>
      </c>
      <c r="E14" s="4">
        <f>SUM(E15:E16)</f>
        <v>0</v>
      </c>
      <c r="F14" s="4">
        <f t="shared" ref="F14:P14" si="4">SUM(F15:F16)</f>
        <v>4</v>
      </c>
      <c r="G14" s="4">
        <f t="shared" si="4"/>
        <v>2</v>
      </c>
      <c r="H14" s="4">
        <f t="shared" si="4"/>
        <v>4</v>
      </c>
      <c r="I14" s="4">
        <f t="shared" si="4"/>
        <v>11</v>
      </c>
      <c r="J14" s="4">
        <f t="shared" si="4"/>
        <v>4</v>
      </c>
      <c r="K14" s="4">
        <f t="shared" si="4"/>
        <v>3</v>
      </c>
      <c r="L14" s="4">
        <f t="shared" si="4"/>
        <v>11</v>
      </c>
      <c r="M14" s="4">
        <f t="shared" si="4"/>
        <v>3</v>
      </c>
      <c r="N14" s="4">
        <f t="shared" si="4"/>
        <v>7</v>
      </c>
      <c r="O14" s="4">
        <f t="shared" si="4"/>
        <v>13</v>
      </c>
      <c r="P14" s="4">
        <f t="shared" si="4"/>
        <v>3</v>
      </c>
      <c r="Q14" s="4"/>
      <c r="R14" s="4"/>
      <c r="S14" s="57">
        <f t="shared" si="1"/>
        <v>18</v>
      </c>
      <c r="T14" s="57">
        <f>SUM(F14,H14,K14,N14,Q14)</f>
        <v>18</v>
      </c>
      <c r="U14" s="4"/>
    </row>
    <row r="15" spans="2:21" ht="15" thickBot="1" x14ac:dyDescent="0.4">
      <c r="B15" s="111"/>
      <c r="C15" s="83"/>
      <c r="D15" s="5" t="s">
        <v>18</v>
      </c>
      <c r="E15" s="6">
        <v>0</v>
      </c>
      <c r="F15" s="6">
        <v>1</v>
      </c>
      <c r="G15" s="6">
        <v>2</v>
      </c>
      <c r="H15" s="6">
        <v>1</v>
      </c>
      <c r="I15" s="6">
        <v>11</v>
      </c>
      <c r="J15" s="6">
        <v>1</v>
      </c>
      <c r="K15" s="6">
        <v>0</v>
      </c>
      <c r="L15" s="6">
        <v>3</v>
      </c>
      <c r="M15" s="6">
        <v>1</v>
      </c>
      <c r="N15" s="6">
        <v>0</v>
      </c>
      <c r="O15" s="6">
        <v>3</v>
      </c>
      <c r="P15" s="6">
        <v>1</v>
      </c>
      <c r="Q15" s="6"/>
      <c r="R15" s="6"/>
      <c r="S15" s="58">
        <f t="shared" si="1"/>
        <v>5</v>
      </c>
      <c r="T15" s="58">
        <f t="shared" si="2"/>
        <v>2</v>
      </c>
      <c r="U15" s="6"/>
    </row>
    <row r="16" spans="2:21" ht="15" thickBot="1" x14ac:dyDescent="0.4">
      <c r="B16" s="111"/>
      <c r="C16" s="85"/>
      <c r="D16" s="5" t="s">
        <v>24</v>
      </c>
      <c r="E16" s="6">
        <v>0</v>
      </c>
      <c r="F16" s="6">
        <v>3</v>
      </c>
      <c r="G16" s="6">
        <v>0</v>
      </c>
      <c r="H16" s="6">
        <v>3</v>
      </c>
      <c r="I16" s="6">
        <v>0</v>
      </c>
      <c r="J16" s="6">
        <v>3</v>
      </c>
      <c r="K16" s="6">
        <v>3</v>
      </c>
      <c r="L16" s="6">
        <v>8</v>
      </c>
      <c r="M16" s="6">
        <v>2</v>
      </c>
      <c r="N16" s="6">
        <v>7</v>
      </c>
      <c r="O16" s="6">
        <v>10</v>
      </c>
      <c r="P16" s="6">
        <v>2</v>
      </c>
      <c r="Q16" s="6"/>
      <c r="R16" s="6"/>
      <c r="S16" s="58">
        <f t="shared" si="1"/>
        <v>13</v>
      </c>
      <c r="T16" s="58">
        <f t="shared" si="2"/>
        <v>16</v>
      </c>
      <c r="U16" s="6"/>
    </row>
    <row r="17" spans="2:21" ht="31" customHeight="1" thickBot="1" x14ac:dyDescent="0.4">
      <c r="B17" s="111"/>
      <c r="C17" s="91" t="s">
        <v>25</v>
      </c>
      <c r="D17" s="39" t="s">
        <v>17</v>
      </c>
      <c r="E17" s="40">
        <f>E18</f>
        <v>0</v>
      </c>
      <c r="F17" s="40">
        <f t="shared" ref="F17:P17" si="5">F18</f>
        <v>1</v>
      </c>
      <c r="G17" s="40">
        <f t="shared" si="5"/>
        <v>1</v>
      </c>
      <c r="H17" s="40">
        <f t="shared" si="5"/>
        <v>1</v>
      </c>
      <c r="I17" s="40">
        <f t="shared" si="5"/>
        <v>1</v>
      </c>
      <c r="J17" s="40">
        <f t="shared" si="5"/>
        <v>1</v>
      </c>
      <c r="K17" s="40">
        <f t="shared" si="5"/>
        <v>4</v>
      </c>
      <c r="L17" s="40">
        <f t="shared" si="5"/>
        <v>2</v>
      </c>
      <c r="M17" s="40">
        <f t="shared" si="5"/>
        <v>1</v>
      </c>
      <c r="N17" s="40">
        <f t="shared" si="5"/>
        <v>0</v>
      </c>
      <c r="O17" s="40">
        <f t="shared" si="5"/>
        <v>0</v>
      </c>
      <c r="P17" s="40">
        <f t="shared" si="5"/>
        <v>1</v>
      </c>
      <c r="Q17" s="40"/>
      <c r="R17" s="40"/>
      <c r="S17" s="57">
        <f t="shared" si="1"/>
        <v>5</v>
      </c>
      <c r="T17" s="57">
        <f t="shared" si="2"/>
        <v>6</v>
      </c>
      <c r="U17" s="40"/>
    </row>
    <row r="18" spans="2:21" ht="15" thickBot="1" x14ac:dyDescent="0.4">
      <c r="B18" s="108"/>
      <c r="C18" s="85"/>
      <c r="D18" s="25" t="s">
        <v>18</v>
      </c>
      <c r="E18" s="6">
        <v>0</v>
      </c>
      <c r="F18" s="4">
        <v>1</v>
      </c>
      <c r="G18" s="4">
        <v>1</v>
      </c>
      <c r="H18" s="32">
        <v>1</v>
      </c>
      <c r="I18" s="32">
        <v>1</v>
      </c>
      <c r="J18" s="32">
        <v>1</v>
      </c>
      <c r="K18" s="6">
        <v>4</v>
      </c>
      <c r="L18" s="6">
        <v>2</v>
      </c>
      <c r="M18" s="6">
        <v>1</v>
      </c>
      <c r="N18" s="32">
        <v>0</v>
      </c>
      <c r="O18" s="32">
        <v>0</v>
      </c>
      <c r="P18" s="32">
        <v>1</v>
      </c>
      <c r="Q18" s="32"/>
      <c r="R18" s="32"/>
      <c r="S18" s="58">
        <f t="shared" si="1"/>
        <v>5</v>
      </c>
      <c r="T18" s="58">
        <f t="shared" si="2"/>
        <v>6</v>
      </c>
      <c r="U18" s="32"/>
    </row>
    <row r="19" spans="2:21" ht="15.5" x14ac:dyDescent="0.35">
      <c r="B19" s="26"/>
    </row>
    <row r="20" spans="2:21" x14ac:dyDescent="0.35">
      <c r="B20" s="27"/>
    </row>
    <row r="21" spans="2:21" ht="16" thickBot="1" x14ac:dyDescent="0.4">
      <c r="B21" s="26"/>
    </row>
    <row r="22" spans="2:21" ht="15" thickBot="1" x14ac:dyDescent="0.4">
      <c r="B22" s="73" t="s">
        <v>1</v>
      </c>
      <c r="C22" s="74"/>
      <c r="D22" s="77" t="s">
        <v>2</v>
      </c>
      <c r="E22" s="71" t="s">
        <v>3</v>
      </c>
      <c r="F22" s="86">
        <v>2021</v>
      </c>
      <c r="G22" s="87"/>
      <c r="H22" s="86">
        <v>2022</v>
      </c>
      <c r="I22" s="87"/>
      <c r="J22" s="46">
        <v>2023</v>
      </c>
      <c r="K22" s="7"/>
      <c r="L22" s="47"/>
      <c r="M22" s="46">
        <v>2024</v>
      </c>
      <c r="N22" s="7"/>
      <c r="O22" s="47"/>
      <c r="P22" s="7"/>
      <c r="Q22" s="20">
        <v>2025</v>
      </c>
      <c r="R22" s="21"/>
      <c r="S22" s="113" t="s">
        <v>4</v>
      </c>
      <c r="T22" s="114"/>
      <c r="U22" s="115"/>
    </row>
    <row r="23" spans="2:21" ht="15" customHeight="1" thickBot="1" x14ac:dyDescent="0.4">
      <c r="B23" s="75"/>
      <c r="C23" s="76"/>
      <c r="D23" s="78"/>
      <c r="E23" s="72"/>
      <c r="F23" s="1" t="s">
        <v>5</v>
      </c>
      <c r="G23" s="1" t="s">
        <v>6</v>
      </c>
      <c r="H23" s="1" t="s">
        <v>5</v>
      </c>
      <c r="I23" s="1" t="s">
        <v>6</v>
      </c>
      <c r="J23" s="46" t="s">
        <v>7</v>
      </c>
      <c r="K23" s="7" t="s">
        <v>8</v>
      </c>
      <c r="L23" s="47" t="s">
        <v>6</v>
      </c>
      <c r="M23" s="46" t="s">
        <v>7</v>
      </c>
      <c r="N23" s="7" t="s">
        <v>8</v>
      </c>
      <c r="O23" s="47" t="s">
        <v>6</v>
      </c>
      <c r="P23" s="1" t="s">
        <v>7</v>
      </c>
      <c r="Q23" s="1" t="s">
        <v>8</v>
      </c>
      <c r="R23" s="1" t="s">
        <v>6</v>
      </c>
      <c r="S23" s="33" t="s">
        <v>9</v>
      </c>
      <c r="T23" s="33" t="s">
        <v>10</v>
      </c>
      <c r="U23" s="33" t="s">
        <v>11</v>
      </c>
    </row>
    <row r="24" spans="2:21" ht="24" customHeight="1" thickBot="1" x14ac:dyDescent="0.4">
      <c r="B24" s="97" t="s">
        <v>26</v>
      </c>
      <c r="C24" s="98"/>
      <c r="D24" s="98"/>
      <c r="E24" s="29">
        <f>E25</f>
        <v>3</v>
      </c>
      <c r="F24" s="29">
        <f t="shared" ref="F24:P24" si="6">F25</f>
        <v>15</v>
      </c>
      <c r="G24" s="29">
        <f t="shared" si="6"/>
        <v>19</v>
      </c>
      <c r="H24" s="29">
        <f t="shared" si="6"/>
        <v>18</v>
      </c>
      <c r="I24" s="29">
        <f t="shared" si="6"/>
        <v>33</v>
      </c>
      <c r="J24" s="29">
        <f t="shared" si="6"/>
        <v>25</v>
      </c>
      <c r="K24" s="29">
        <f t="shared" si="6"/>
        <v>28</v>
      </c>
      <c r="L24" s="29">
        <f t="shared" si="6"/>
        <v>51</v>
      </c>
      <c r="M24" s="29">
        <f t="shared" si="6"/>
        <v>23</v>
      </c>
      <c r="N24" s="29">
        <f t="shared" si="6"/>
        <v>23</v>
      </c>
      <c r="O24" s="29">
        <f t="shared" si="6"/>
        <v>73</v>
      </c>
      <c r="P24" s="29">
        <f t="shared" si="6"/>
        <v>23</v>
      </c>
      <c r="Q24" s="34"/>
      <c r="R24" s="34"/>
      <c r="S24" s="34">
        <f>SUM(F24,H24,J24,M24,P24)</f>
        <v>104</v>
      </c>
      <c r="T24" s="34">
        <f>SUM(F24,H24,K24,N24,Q24)</f>
        <v>84</v>
      </c>
      <c r="U24" s="34"/>
    </row>
    <row r="25" spans="2:21" ht="24" customHeight="1" thickBot="1" x14ac:dyDescent="0.4">
      <c r="B25" s="88" t="s">
        <v>27</v>
      </c>
      <c r="C25" s="89"/>
      <c r="D25" s="90"/>
      <c r="E25" s="31">
        <f>SUM(E26, E28, E32, E35, E38)</f>
        <v>3</v>
      </c>
      <c r="F25" s="31">
        <f t="shared" ref="F25:P25" si="7">SUM(F26, F28, F32, F35, F38)</f>
        <v>15</v>
      </c>
      <c r="G25" s="31">
        <f t="shared" si="7"/>
        <v>19</v>
      </c>
      <c r="H25" s="31">
        <f t="shared" si="7"/>
        <v>18</v>
      </c>
      <c r="I25" s="31">
        <f t="shared" si="7"/>
        <v>33</v>
      </c>
      <c r="J25" s="31">
        <f t="shared" si="7"/>
        <v>25</v>
      </c>
      <c r="K25" s="31">
        <f t="shared" si="7"/>
        <v>28</v>
      </c>
      <c r="L25" s="31">
        <f t="shared" si="7"/>
        <v>51</v>
      </c>
      <c r="M25" s="31">
        <f t="shared" si="7"/>
        <v>23</v>
      </c>
      <c r="N25" s="31">
        <f t="shared" si="7"/>
        <v>23</v>
      </c>
      <c r="O25" s="31">
        <f t="shared" si="7"/>
        <v>73</v>
      </c>
      <c r="P25" s="31">
        <f t="shared" si="7"/>
        <v>23</v>
      </c>
      <c r="Q25" s="31"/>
      <c r="R25" s="31"/>
      <c r="S25" s="31">
        <f t="shared" ref="S25:S41" si="8">SUM(F25,H25,J25,M25,P25)</f>
        <v>104</v>
      </c>
      <c r="T25" s="31">
        <f t="shared" ref="T25:T41" si="9">SUM(F25,H25,K25,N25,Q25)</f>
        <v>84</v>
      </c>
      <c r="U25" s="31"/>
    </row>
    <row r="26" spans="2:21" ht="15" customHeight="1" thickBot="1" x14ac:dyDescent="0.4">
      <c r="B26" s="102" t="s">
        <v>15</v>
      </c>
      <c r="C26" s="91" t="s">
        <v>28</v>
      </c>
      <c r="D26" s="18" t="s">
        <v>17</v>
      </c>
      <c r="E26" s="10">
        <f>SUM(E27)</f>
        <v>0</v>
      </c>
      <c r="F26" s="10" t="s">
        <v>13</v>
      </c>
      <c r="G26" s="10" t="s">
        <v>13</v>
      </c>
      <c r="H26" s="10" t="s">
        <v>13</v>
      </c>
      <c r="I26" s="10" t="s">
        <v>13</v>
      </c>
      <c r="J26" s="10" t="s">
        <v>13</v>
      </c>
      <c r="K26" s="10" t="s">
        <v>13</v>
      </c>
      <c r="L26" s="10">
        <f>L27</f>
        <v>2</v>
      </c>
      <c r="M26" s="10" t="s">
        <v>13</v>
      </c>
      <c r="N26" s="10" t="s">
        <v>13</v>
      </c>
      <c r="O26" s="10" t="s">
        <v>13</v>
      </c>
      <c r="P26" s="10" t="s">
        <v>13</v>
      </c>
      <c r="Q26" s="10" t="s">
        <v>13</v>
      </c>
      <c r="R26" s="10" t="s">
        <v>13</v>
      </c>
      <c r="S26" s="56">
        <f t="shared" si="8"/>
        <v>0</v>
      </c>
      <c r="T26" s="56">
        <f t="shared" si="9"/>
        <v>0</v>
      </c>
      <c r="U26" s="35"/>
    </row>
    <row r="27" spans="2:21" ht="15" customHeight="1" thickBot="1" x14ac:dyDescent="0.4">
      <c r="B27" s="105"/>
      <c r="C27" s="85"/>
      <c r="D27" s="16" t="s">
        <v>29</v>
      </c>
      <c r="E27" s="63">
        <v>0</v>
      </c>
      <c r="F27" s="63" t="s">
        <v>13</v>
      </c>
      <c r="G27" s="63" t="s">
        <v>13</v>
      </c>
      <c r="H27" s="63" t="s">
        <v>13</v>
      </c>
      <c r="I27" s="63" t="s">
        <v>13</v>
      </c>
      <c r="J27" s="63" t="s">
        <v>13</v>
      </c>
      <c r="K27" s="63" t="s">
        <v>13</v>
      </c>
      <c r="L27" s="63">
        <v>2</v>
      </c>
      <c r="M27" s="63" t="s">
        <v>13</v>
      </c>
      <c r="N27" s="11" t="s">
        <v>13</v>
      </c>
      <c r="O27" s="11" t="s">
        <v>13</v>
      </c>
      <c r="P27" s="11" t="s">
        <v>13</v>
      </c>
      <c r="Q27" s="11" t="s">
        <v>13</v>
      </c>
      <c r="R27" s="35" t="s">
        <v>13</v>
      </c>
      <c r="S27" s="55">
        <f t="shared" si="8"/>
        <v>0</v>
      </c>
      <c r="T27" s="55">
        <f t="shared" si="9"/>
        <v>0</v>
      </c>
      <c r="U27" s="6"/>
    </row>
    <row r="28" spans="2:21" ht="15" customHeight="1" thickBot="1" x14ac:dyDescent="0.4">
      <c r="B28" s="102" t="s">
        <v>0</v>
      </c>
      <c r="C28" s="92" t="s">
        <v>30</v>
      </c>
      <c r="D28" s="66" t="s">
        <v>17</v>
      </c>
      <c r="E28" s="36">
        <f>SUM(E29:E31)</f>
        <v>0</v>
      </c>
      <c r="F28" s="36">
        <f t="shared" ref="F28:P28" si="10">SUM(F29:F31)</f>
        <v>2</v>
      </c>
      <c r="G28" s="36">
        <f t="shared" si="10"/>
        <v>2</v>
      </c>
      <c r="H28" s="36">
        <f t="shared" si="10"/>
        <v>2</v>
      </c>
      <c r="I28" s="36">
        <f t="shared" si="10"/>
        <v>12</v>
      </c>
      <c r="J28" s="36">
        <f t="shared" si="10"/>
        <v>3</v>
      </c>
      <c r="K28" s="36">
        <f t="shared" si="10"/>
        <v>3</v>
      </c>
      <c r="L28" s="36">
        <f t="shared" si="10"/>
        <v>17</v>
      </c>
      <c r="M28" s="36">
        <f t="shared" si="10"/>
        <v>5</v>
      </c>
      <c r="N28" s="4">
        <f t="shared" si="10"/>
        <v>7</v>
      </c>
      <c r="O28" s="4">
        <f t="shared" si="10"/>
        <v>31</v>
      </c>
      <c r="P28" s="4">
        <f t="shared" si="10"/>
        <v>6</v>
      </c>
      <c r="Q28" s="4"/>
      <c r="R28" s="4"/>
      <c r="S28" s="56">
        <f t="shared" si="8"/>
        <v>18</v>
      </c>
      <c r="T28" s="56">
        <f t="shared" si="9"/>
        <v>14</v>
      </c>
      <c r="U28" s="4"/>
    </row>
    <row r="29" spans="2:21" ht="21" customHeight="1" thickBot="1" x14ac:dyDescent="0.4">
      <c r="B29" s="103"/>
      <c r="C29" s="93"/>
      <c r="D29" s="67" t="s">
        <v>29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1</v>
      </c>
      <c r="K29" s="45">
        <f>(0)+1</f>
        <v>1</v>
      </c>
      <c r="L29" s="35">
        <f>(0)+15</f>
        <v>15</v>
      </c>
      <c r="M29" s="35">
        <v>3</v>
      </c>
      <c r="N29" s="6">
        <f>SUM(1+2)+2</f>
        <v>5</v>
      </c>
      <c r="O29" s="6">
        <f>SUM(21+1)</f>
        <v>22</v>
      </c>
      <c r="P29" s="35">
        <v>3</v>
      </c>
      <c r="Q29" s="6"/>
      <c r="R29" s="6"/>
      <c r="S29" s="55">
        <f t="shared" si="8"/>
        <v>7</v>
      </c>
      <c r="T29" s="55">
        <f t="shared" si="9"/>
        <v>6</v>
      </c>
      <c r="U29" s="6"/>
    </row>
    <row r="30" spans="2:21" ht="15" customHeight="1" thickBot="1" x14ac:dyDescent="0.4">
      <c r="B30" s="103"/>
      <c r="C30" s="93"/>
      <c r="D30" s="67" t="s">
        <v>24</v>
      </c>
      <c r="E30" s="35">
        <v>0</v>
      </c>
      <c r="F30" s="35">
        <v>2</v>
      </c>
      <c r="G30" s="35">
        <v>2</v>
      </c>
      <c r="H30" s="35">
        <v>2</v>
      </c>
      <c r="I30" s="35">
        <v>1</v>
      </c>
      <c r="J30" s="35">
        <v>2</v>
      </c>
      <c r="K30" s="35">
        <v>1</v>
      </c>
      <c r="L30" s="35">
        <v>1</v>
      </c>
      <c r="M30" s="35">
        <v>2</v>
      </c>
      <c r="N30" s="6">
        <v>2</v>
      </c>
      <c r="O30" s="6">
        <v>2</v>
      </c>
      <c r="P30" s="53">
        <v>2</v>
      </c>
      <c r="Q30" s="6"/>
      <c r="R30" s="6"/>
      <c r="S30" s="55">
        <f t="shared" si="8"/>
        <v>10</v>
      </c>
      <c r="T30" s="55">
        <f t="shared" si="9"/>
        <v>7</v>
      </c>
      <c r="U30" s="6"/>
    </row>
    <row r="31" spans="2:21" ht="15" customHeight="1" thickBot="1" x14ac:dyDescent="0.4">
      <c r="B31" s="103"/>
      <c r="C31" s="94"/>
      <c r="D31" s="67" t="s">
        <v>18</v>
      </c>
      <c r="E31" s="35">
        <v>0</v>
      </c>
      <c r="F31" s="35">
        <v>0</v>
      </c>
      <c r="G31" s="35">
        <v>0</v>
      </c>
      <c r="H31" s="35">
        <v>0</v>
      </c>
      <c r="I31" s="35">
        <v>11</v>
      </c>
      <c r="J31" s="35">
        <v>0</v>
      </c>
      <c r="K31" s="35">
        <v>1</v>
      </c>
      <c r="L31" s="35">
        <v>1</v>
      </c>
      <c r="M31" s="35">
        <v>0</v>
      </c>
      <c r="N31" s="6">
        <v>0</v>
      </c>
      <c r="O31" s="6">
        <v>7</v>
      </c>
      <c r="P31" s="53">
        <v>1</v>
      </c>
      <c r="Q31" s="6"/>
      <c r="R31" s="6"/>
      <c r="S31" s="55">
        <f t="shared" si="8"/>
        <v>1</v>
      </c>
      <c r="T31" s="55">
        <f t="shared" si="9"/>
        <v>1</v>
      </c>
      <c r="U31" s="6"/>
    </row>
    <row r="32" spans="2:21" ht="15" customHeight="1" thickBot="1" x14ac:dyDescent="0.4">
      <c r="B32" s="103"/>
      <c r="C32" s="92" t="s">
        <v>31</v>
      </c>
      <c r="D32" s="66" t="s">
        <v>17</v>
      </c>
      <c r="E32" s="36">
        <f>SUM(E33:E34)</f>
        <v>0</v>
      </c>
      <c r="F32" s="36">
        <f t="shared" ref="F32:P32" si="11">SUM(F33:F34)</f>
        <v>2</v>
      </c>
      <c r="G32" s="36">
        <f t="shared" si="11"/>
        <v>2</v>
      </c>
      <c r="H32" s="36">
        <f t="shared" si="11"/>
        <v>2</v>
      </c>
      <c r="I32" s="36">
        <f t="shared" si="11"/>
        <v>3</v>
      </c>
      <c r="J32" s="36">
        <f t="shared" si="11"/>
        <v>2</v>
      </c>
      <c r="K32" s="36">
        <f t="shared" si="11"/>
        <v>2</v>
      </c>
      <c r="L32" s="36">
        <f t="shared" si="11"/>
        <v>2</v>
      </c>
      <c r="M32" s="36">
        <f t="shared" si="11"/>
        <v>2</v>
      </c>
      <c r="N32" s="64">
        <f t="shared" si="11"/>
        <v>2</v>
      </c>
      <c r="O32" s="12">
        <f t="shared" si="11"/>
        <v>5</v>
      </c>
      <c r="P32" s="36">
        <f t="shared" si="11"/>
        <v>1</v>
      </c>
      <c r="Q32" s="4"/>
      <c r="R32" s="4"/>
      <c r="S32" s="56">
        <f t="shared" si="8"/>
        <v>9</v>
      </c>
      <c r="T32" s="56">
        <f t="shared" si="9"/>
        <v>8</v>
      </c>
      <c r="U32" s="4"/>
    </row>
    <row r="33" spans="2:21" ht="15" customHeight="1" thickBot="1" x14ac:dyDescent="0.4">
      <c r="B33" s="103"/>
      <c r="C33" s="93"/>
      <c r="D33" s="67" t="s">
        <v>18</v>
      </c>
      <c r="E33" s="35">
        <v>0</v>
      </c>
      <c r="F33" s="35">
        <v>1</v>
      </c>
      <c r="G33" s="35">
        <v>1</v>
      </c>
      <c r="H33" s="35">
        <v>1</v>
      </c>
      <c r="I33" s="35">
        <v>1</v>
      </c>
      <c r="J33" s="35">
        <v>1</v>
      </c>
      <c r="K33" s="35">
        <v>1</v>
      </c>
      <c r="L33" s="35">
        <v>1</v>
      </c>
      <c r="M33" s="35">
        <v>1</v>
      </c>
      <c r="N33" s="6">
        <v>1</v>
      </c>
      <c r="O33" s="6">
        <v>1</v>
      </c>
      <c r="P33" s="53">
        <v>1</v>
      </c>
      <c r="Q33" s="6"/>
      <c r="R33" s="6"/>
      <c r="S33" s="55">
        <f t="shared" si="8"/>
        <v>5</v>
      </c>
      <c r="T33" s="55">
        <f t="shared" si="9"/>
        <v>4</v>
      </c>
      <c r="U33" s="6"/>
    </row>
    <row r="34" spans="2:21" ht="15" thickBot="1" x14ac:dyDescent="0.4">
      <c r="B34" s="103"/>
      <c r="C34" s="95"/>
      <c r="D34" s="67" t="s">
        <v>32</v>
      </c>
      <c r="E34" s="35">
        <v>0</v>
      </c>
      <c r="F34" s="35">
        <v>1</v>
      </c>
      <c r="G34" s="35">
        <v>1</v>
      </c>
      <c r="H34" s="35">
        <v>1</v>
      </c>
      <c r="I34" s="35">
        <v>2</v>
      </c>
      <c r="J34" s="35">
        <v>1</v>
      </c>
      <c r="K34" s="35">
        <v>1</v>
      </c>
      <c r="L34" s="35">
        <v>1</v>
      </c>
      <c r="M34" s="35">
        <v>1</v>
      </c>
      <c r="N34" s="6">
        <v>1</v>
      </c>
      <c r="O34" s="6">
        <v>4</v>
      </c>
      <c r="P34" s="53">
        <v>0</v>
      </c>
      <c r="Q34" s="6"/>
      <c r="R34" s="6"/>
      <c r="S34" s="55">
        <f t="shared" si="8"/>
        <v>4</v>
      </c>
      <c r="T34" s="55">
        <f t="shared" si="9"/>
        <v>4</v>
      </c>
      <c r="U34" s="6"/>
    </row>
    <row r="35" spans="2:21" ht="15" customHeight="1" thickBot="1" x14ac:dyDescent="0.4">
      <c r="B35" s="103"/>
      <c r="C35" s="96" t="s">
        <v>33</v>
      </c>
      <c r="D35" s="66" t="s">
        <v>17</v>
      </c>
      <c r="E35" s="36">
        <f>SUM(E36:E37)</f>
        <v>3</v>
      </c>
      <c r="F35" s="36">
        <f t="shared" ref="F35:P35" si="12">SUM(F36:F37)</f>
        <v>9</v>
      </c>
      <c r="G35" s="36">
        <f t="shared" si="12"/>
        <v>9</v>
      </c>
      <c r="H35" s="36">
        <f t="shared" si="12"/>
        <v>9</v>
      </c>
      <c r="I35" s="36">
        <f t="shared" si="12"/>
        <v>14</v>
      </c>
      <c r="J35" s="36">
        <f t="shared" si="12"/>
        <v>9</v>
      </c>
      <c r="K35" s="36">
        <f t="shared" si="12"/>
        <v>9</v>
      </c>
      <c r="L35" s="36">
        <f t="shared" si="12"/>
        <v>11</v>
      </c>
      <c r="M35" s="36">
        <f t="shared" si="12"/>
        <v>9</v>
      </c>
      <c r="N35" s="64">
        <f t="shared" si="12"/>
        <v>5</v>
      </c>
      <c r="O35" s="12">
        <f t="shared" si="12"/>
        <v>8</v>
      </c>
      <c r="P35" s="36">
        <f t="shared" si="12"/>
        <v>9</v>
      </c>
      <c r="Q35" s="4"/>
      <c r="R35" s="4"/>
      <c r="S35" s="56">
        <f t="shared" si="8"/>
        <v>45</v>
      </c>
      <c r="T35" s="56">
        <f t="shared" si="9"/>
        <v>32</v>
      </c>
      <c r="U35" s="4"/>
    </row>
    <row r="36" spans="2:21" ht="15" customHeight="1" thickBot="1" x14ac:dyDescent="0.4">
      <c r="B36" s="103"/>
      <c r="C36" s="83"/>
      <c r="D36" s="65" t="s">
        <v>24</v>
      </c>
      <c r="E36" s="62">
        <v>0</v>
      </c>
      <c r="F36" s="62">
        <v>4</v>
      </c>
      <c r="G36" s="62">
        <v>0</v>
      </c>
      <c r="H36" s="62">
        <v>4</v>
      </c>
      <c r="I36" s="62">
        <v>6</v>
      </c>
      <c r="J36" s="62">
        <v>4</v>
      </c>
      <c r="K36" s="53">
        <v>4</v>
      </c>
      <c r="L36" s="53">
        <v>4</v>
      </c>
      <c r="M36" s="53">
        <v>4</v>
      </c>
      <c r="N36" s="6">
        <v>2</v>
      </c>
      <c r="O36" s="6">
        <v>2</v>
      </c>
      <c r="P36" s="53">
        <v>4</v>
      </c>
      <c r="Q36" s="6"/>
      <c r="R36" s="6"/>
      <c r="S36" s="55">
        <f t="shared" si="8"/>
        <v>20</v>
      </c>
      <c r="T36" s="55">
        <f t="shared" si="9"/>
        <v>14</v>
      </c>
      <c r="U36" s="6"/>
    </row>
    <row r="37" spans="2:21" ht="15" customHeight="1" thickBot="1" x14ac:dyDescent="0.4">
      <c r="B37" s="103"/>
      <c r="C37" s="70"/>
      <c r="D37" s="13" t="s">
        <v>18</v>
      </c>
      <c r="E37" s="11">
        <v>3</v>
      </c>
      <c r="F37" s="11">
        <v>5</v>
      </c>
      <c r="G37" s="11">
        <v>9</v>
      </c>
      <c r="H37" s="11">
        <v>5</v>
      </c>
      <c r="I37" s="11">
        <v>8</v>
      </c>
      <c r="J37" s="11">
        <v>5</v>
      </c>
      <c r="K37" s="35">
        <v>5</v>
      </c>
      <c r="L37" s="35">
        <v>7</v>
      </c>
      <c r="M37" s="35">
        <v>5</v>
      </c>
      <c r="N37" s="6">
        <v>3</v>
      </c>
      <c r="O37" s="6">
        <v>6</v>
      </c>
      <c r="P37" s="53">
        <v>5</v>
      </c>
      <c r="Q37" s="6"/>
      <c r="R37" s="6"/>
      <c r="S37" s="55">
        <f t="shared" si="8"/>
        <v>25</v>
      </c>
      <c r="T37" s="55">
        <f t="shared" si="9"/>
        <v>18</v>
      </c>
      <c r="U37" s="6"/>
    </row>
    <row r="38" spans="2:21" ht="15" customHeight="1" thickBot="1" x14ac:dyDescent="0.4">
      <c r="B38" s="103"/>
      <c r="C38" s="69" t="s">
        <v>34</v>
      </c>
      <c r="D38" s="66" t="s">
        <v>17</v>
      </c>
      <c r="E38" s="4">
        <f>SUM(E39:E41)</f>
        <v>0</v>
      </c>
      <c r="F38" s="4">
        <f t="shared" ref="F38:P38" si="13">SUM(F39:F41)</f>
        <v>2</v>
      </c>
      <c r="G38" s="4">
        <f t="shared" si="13"/>
        <v>6</v>
      </c>
      <c r="H38" s="4">
        <f t="shared" si="13"/>
        <v>5</v>
      </c>
      <c r="I38" s="4">
        <f t="shared" si="13"/>
        <v>4</v>
      </c>
      <c r="J38" s="4">
        <f t="shared" si="13"/>
        <v>11</v>
      </c>
      <c r="K38" s="4">
        <f t="shared" si="13"/>
        <v>14</v>
      </c>
      <c r="L38" s="4">
        <f t="shared" si="13"/>
        <v>19</v>
      </c>
      <c r="M38" s="4">
        <f t="shared" si="13"/>
        <v>7</v>
      </c>
      <c r="N38" s="4">
        <f t="shared" si="13"/>
        <v>9</v>
      </c>
      <c r="O38" s="4">
        <f t="shared" si="13"/>
        <v>29</v>
      </c>
      <c r="P38" s="68">
        <f t="shared" si="13"/>
        <v>7</v>
      </c>
      <c r="Q38" s="4"/>
      <c r="R38" s="4"/>
      <c r="S38" s="56">
        <f t="shared" si="8"/>
        <v>32</v>
      </c>
      <c r="T38" s="56">
        <f t="shared" si="9"/>
        <v>30</v>
      </c>
      <c r="U38" s="4"/>
    </row>
    <row r="39" spans="2:21" ht="15" customHeight="1" thickBot="1" x14ac:dyDescent="0.4">
      <c r="B39" s="103"/>
      <c r="C39" s="83"/>
      <c r="D39" s="13" t="s">
        <v>18</v>
      </c>
      <c r="E39" s="11">
        <v>0</v>
      </c>
      <c r="F39" s="11">
        <v>0</v>
      </c>
      <c r="G39" s="11">
        <v>0</v>
      </c>
      <c r="H39" s="11">
        <v>2</v>
      </c>
      <c r="I39" s="11">
        <v>2</v>
      </c>
      <c r="J39" s="11">
        <v>2</v>
      </c>
      <c r="K39" s="35">
        <v>2</v>
      </c>
      <c r="L39" s="35">
        <v>4</v>
      </c>
      <c r="M39" s="35">
        <v>2</v>
      </c>
      <c r="N39" s="6">
        <v>2</v>
      </c>
      <c r="O39" s="6">
        <v>11</v>
      </c>
      <c r="P39" s="53">
        <v>2</v>
      </c>
      <c r="Q39" s="6"/>
      <c r="R39" s="6"/>
      <c r="S39" s="55">
        <f t="shared" si="8"/>
        <v>8</v>
      </c>
      <c r="T39" s="55">
        <f t="shared" si="9"/>
        <v>6</v>
      </c>
      <c r="U39" s="6"/>
    </row>
    <row r="40" spans="2:21" ht="15" customHeight="1" thickBot="1" x14ac:dyDescent="0.4">
      <c r="B40" s="103"/>
      <c r="C40" s="83"/>
      <c r="D40" s="13" t="s">
        <v>24</v>
      </c>
      <c r="E40" s="11">
        <v>0</v>
      </c>
      <c r="F40" s="11">
        <v>1</v>
      </c>
      <c r="G40" s="11">
        <v>6</v>
      </c>
      <c r="H40" s="11">
        <v>1</v>
      </c>
      <c r="I40" s="11">
        <v>0</v>
      </c>
      <c r="J40" s="11">
        <v>2</v>
      </c>
      <c r="K40" s="35" t="s">
        <v>13</v>
      </c>
      <c r="L40" s="35" t="s">
        <v>13</v>
      </c>
      <c r="M40" s="35">
        <v>1</v>
      </c>
      <c r="N40" s="6" t="s">
        <v>13</v>
      </c>
      <c r="O40" s="6" t="s">
        <v>13</v>
      </c>
      <c r="P40" s="6">
        <v>1</v>
      </c>
      <c r="Q40" s="6"/>
      <c r="R40" s="6"/>
      <c r="S40" s="55">
        <f t="shared" si="8"/>
        <v>6</v>
      </c>
      <c r="T40" s="55">
        <f t="shared" si="9"/>
        <v>2</v>
      </c>
      <c r="U40" s="6"/>
    </row>
    <row r="41" spans="2:21" ht="15" customHeight="1" thickBot="1" x14ac:dyDescent="0.4">
      <c r="B41" s="104"/>
      <c r="C41" s="70"/>
      <c r="D41" s="13" t="s">
        <v>29</v>
      </c>
      <c r="E41" s="11">
        <v>0</v>
      </c>
      <c r="F41" s="38">
        <v>1</v>
      </c>
      <c r="G41" s="11">
        <v>0</v>
      </c>
      <c r="H41" s="11">
        <v>2</v>
      </c>
      <c r="I41" s="11">
        <v>2</v>
      </c>
      <c r="J41" s="11">
        <v>7</v>
      </c>
      <c r="K41" s="35">
        <f>(3+3)+6</f>
        <v>12</v>
      </c>
      <c r="L41" s="35">
        <f>(3+3)+9</f>
        <v>15</v>
      </c>
      <c r="M41" s="35">
        <v>4</v>
      </c>
      <c r="N41" s="6">
        <f>(2+1)+4</f>
        <v>7</v>
      </c>
      <c r="O41" s="6">
        <f>SUM(17+1)</f>
        <v>18</v>
      </c>
      <c r="P41" s="6">
        <v>4</v>
      </c>
      <c r="Q41" s="6"/>
      <c r="R41" s="6"/>
      <c r="S41" s="55">
        <f t="shared" si="8"/>
        <v>18</v>
      </c>
      <c r="T41" s="55">
        <f t="shared" si="9"/>
        <v>22</v>
      </c>
      <c r="U41" s="6"/>
    </row>
    <row r="42" spans="2:21" ht="15" customHeight="1" thickBot="1" x14ac:dyDescent="0.4">
      <c r="B42" s="22"/>
      <c r="C42" s="28"/>
      <c r="D42" s="28"/>
      <c r="E42" s="28"/>
      <c r="F42" s="28"/>
      <c r="G42" s="28"/>
      <c r="H42" s="17"/>
      <c r="I42" s="17"/>
      <c r="J42" s="17"/>
      <c r="K42" s="17"/>
      <c r="L42" s="17"/>
      <c r="M42" s="17"/>
      <c r="N42" s="17"/>
      <c r="O42" s="17"/>
      <c r="P42" s="17"/>
      <c r="Q42" s="14"/>
      <c r="R42" s="14"/>
      <c r="S42" s="14"/>
      <c r="T42" s="14"/>
      <c r="U42" s="14"/>
    </row>
    <row r="43" spans="2:21" ht="15" customHeight="1" thickBot="1" x14ac:dyDescent="0.4">
      <c r="B43" s="73" t="s">
        <v>1</v>
      </c>
      <c r="C43" s="74"/>
      <c r="D43" s="77" t="s">
        <v>2</v>
      </c>
      <c r="E43" s="71" t="s">
        <v>3</v>
      </c>
      <c r="F43" s="86">
        <v>2021</v>
      </c>
      <c r="G43" s="87"/>
      <c r="H43" s="86">
        <v>2022</v>
      </c>
      <c r="I43" s="87"/>
      <c r="J43" s="86">
        <v>2023</v>
      </c>
      <c r="K43" s="116"/>
      <c r="L43" s="87"/>
      <c r="M43" s="86">
        <v>2024</v>
      </c>
      <c r="N43" s="116"/>
      <c r="O43" s="87"/>
      <c r="P43" s="7"/>
      <c r="Q43" s="20">
        <v>2025</v>
      </c>
      <c r="R43" s="21"/>
      <c r="S43" s="113" t="s">
        <v>4</v>
      </c>
      <c r="T43" s="114"/>
      <c r="U43" s="115"/>
    </row>
    <row r="44" spans="2:21" ht="25" customHeight="1" thickBot="1" x14ac:dyDescent="0.4">
      <c r="B44" s="75"/>
      <c r="C44" s="76"/>
      <c r="D44" s="78"/>
      <c r="E44" s="72"/>
      <c r="F44" s="1" t="s">
        <v>5</v>
      </c>
      <c r="G44" s="1" t="s">
        <v>6</v>
      </c>
      <c r="H44" s="1" t="s">
        <v>5</v>
      </c>
      <c r="I44" s="1" t="s">
        <v>6</v>
      </c>
      <c r="J44" s="1" t="s">
        <v>7</v>
      </c>
      <c r="K44" s="1" t="s">
        <v>8</v>
      </c>
      <c r="L44" s="1" t="s">
        <v>6</v>
      </c>
      <c r="M44" s="1" t="s">
        <v>7</v>
      </c>
      <c r="N44" s="1" t="s">
        <v>8</v>
      </c>
      <c r="O44" s="1" t="s">
        <v>6</v>
      </c>
      <c r="P44" s="1" t="s">
        <v>7</v>
      </c>
      <c r="Q44" s="1" t="s">
        <v>8</v>
      </c>
      <c r="R44" s="1" t="s">
        <v>6</v>
      </c>
      <c r="S44" s="33" t="s">
        <v>9</v>
      </c>
      <c r="T44" s="33" t="s">
        <v>10</v>
      </c>
      <c r="U44" s="33" t="s">
        <v>11</v>
      </c>
    </row>
    <row r="45" spans="2:21" ht="26.15" customHeight="1" thickBot="1" x14ac:dyDescent="0.4">
      <c r="B45" s="97" t="s">
        <v>35</v>
      </c>
      <c r="C45" s="98"/>
      <c r="D45" s="98"/>
      <c r="E45" s="37">
        <f>E46+E50</f>
        <v>4</v>
      </c>
      <c r="F45" s="37">
        <f t="shared" ref="F45:P45" si="14">F46+F50</f>
        <v>10</v>
      </c>
      <c r="G45" s="37">
        <f t="shared" si="14"/>
        <v>11</v>
      </c>
      <c r="H45" s="37">
        <f t="shared" si="14"/>
        <v>4</v>
      </c>
      <c r="I45" s="37">
        <f t="shared" si="14"/>
        <v>38</v>
      </c>
      <c r="J45" s="37">
        <f t="shared" si="14"/>
        <v>4</v>
      </c>
      <c r="K45" s="37">
        <f t="shared" si="14"/>
        <v>4</v>
      </c>
      <c r="L45" s="37">
        <f t="shared" si="14"/>
        <v>25</v>
      </c>
      <c r="M45" s="37">
        <f t="shared" si="14"/>
        <v>7</v>
      </c>
      <c r="N45" s="37">
        <f t="shared" si="14"/>
        <v>7</v>
      </c>
      <c r="O45" s="37">
        <f t="shared" si="14"/>
        <v>49</v>
      </c>
      <c r="P45" s="37">
        <f t="shared" si="14"/>
        <v>7</v>
      </c>
      <c r="Q45" s="37">
        <f t="shared" ref="Q45:R45" si="15">Q46+Q50</f>
        <v>0</v>
      </c>
      <c r="R45" s="37">
        <f t="shared" si="15"/>
        <v>0</v>
      </c>
      <c r="S45" s="37">
        <f>SUM(F45,H45,J45,M45,P45)</f>
        <v>32</v>
      </c>
      <c r="T45" s="37">
        <f>SUM(F45,H45,K45,N45,Q45)</f>
        <v>25</v>
      </c>
      <c r="U45" s="41"/>
    </row>
    <row r="46" spans="2:21" ht="22.5" customHeight="1" thickBot="1" x14ac:dyDescent="0.4">
      <c r="B46" s="81" t="s">
        <v>36</v>
      </c>
      <c r="C46" s="82"/>
      <c r="D46" s="82"/>
      <c r="E46" s="31">
        <f>E47</f>
        <v>0</v>
      </c>
      <c r="F46" s="31">
        <f t="shared" ref="F46:P46" si="16">F47</f>
        <v>0</v>
      </c>
      <c r="G46" s="31">
        <f t="shared" si="16"/>
        <v>4</v>
      </c>
      <c r="H46" s="31">
        <f t="shared" si="16"/>
        <v>2</v>
      </c>
      <c r="I46" s="31">
        <f t="shared" si="16"/>
        <v>34</v>
      </c>
      <c r="J46" s="31">
        <f t="shared" si="16"/>
        <v>2</v>
      </c>
      <c r="K46" s="31">
        <f t="shared" si="16"/>
        <v>2</v>
      </c>
      <c r="L46" s="31">
        <f t="shared" si="16"/>
        <v>21</v>
      </c>
      <c r="M46" s="31">
        <f t="shared" si="16"/>
        <v>5</v>
      </c>
      <c r="N46" s="31">
        <f t="shared" si="16"/>
        <v>5</v>
      </c>
      <c r="O46" s="31">
        <f t="shared" si="16"/>
        <v>46</v>
      </c>
      <c r="P46" s="31">
        <f t="shared" si="16"/>
        <v>5</v>
      </c>
      <c r="Q46" s="31"/>
      <c r="R46" s="31"/>
      <c r="S46" s="31">
        <f t="shared" ref="S46:S52" si="17">SUM(F46,H46,J46,M46,P46)</f>
        <v>14</v>
      </c>
      <c r="T46" s="31">
        <f t="shared" ref="T46:T52" si="18">SUM(F46,H46,K46,N46,Q46)</f>
        <v>9</v>
      </c>
      <c r="U46" s="31"/>
    </row>
    <row r="47" spans="2:21" ht="15" customHeight="1" thickBot="1" x14ac:dyDescent="0.4">
      <c r="B47" s="106" t="s">
        <v>0</v>
      </c>
      <c r="C47" s="69" t="s">
        <v>37</v>
      </c>
      <c r="D47" s="15" t="s">
        <v>17</v>
      </c>
      <c r="E47" s="12">
        <f>SUM(E48:E49)</f>
        <v>0</v>
      </c>
      <c r="F47" s="12">
        <f t="shared" ref="F47:P47" si="19">SUM(F48:F49)</f>
        <v>0</v>
      </c>
      <c r="G47" s="12">
        <f t="shared" si="19"/>
        <v>4</v>
      </c>
      <c r="H47" s="12">
        <f t="shared" si="19"/>
        <v>2</v>
      </c>
      <c r="I47" s="12">
        <f t="shared" si="19"/>
        <v>34</v>
      </c>
      <c r="J47" s="12">
        <f t="shared" si="19"/>
        <v>2</v>
      </c>
      <c r="K47" s="12">
        <f t="shared" si="19"/>
        <v>2</v>
      </c>
      <c r="L47" s="12">
        <f t="shared" si="19"/>
        <v>21</v>
      </c>
      <c r="M47" s="12">
        <f t="shared" si="19"/>
        <v>5</v>
      </c>
      <c r="N47" s="12">
        <f t="shared" si="19"/>
        <v>5</v>
      </c>
      <c r="O47" s="12">
        <f t="shared" si="19"/>
        <v>46</v>
      </c>
      <c r="P47" s="12">
        <f t="shared" si="19"/>
        <v>5</v>
      </c>
      <c r="Q47" s="4"/>
      <c r="R47" s="36"/>
      <c r="S47" s="54">
        <f t="shared" si="17"/>
        <v>14</v>
      </c>
      <c r="T47" s="54">
        <f t="shared" si="18"/>
        <v>9</v>
      </c>
      <c r="U47" s="4"/>
    </row>
    <row r="48" spans="2:21" ht="15" customHeight="1" thickBot="1" x14ac:dyDescent="0.4">
      <c r="B48" s="103"/>
      <c r="C48" s="83"/>
      <c r="D48" s="13" t="s">
        <v>21</v>
      </c>
      <c r="E48" s="11">
        <v>0</v>
      </c>
      <c r="F48" s="11">
        <v>0</v>
      </c>
      <c r="G48" s="11">
        <v>4</v>
      </c>
      <c r="H48" s="11">
        <v>0</v>
      </c>
      <c r="I48" s="11">
        <v>0</v>
      </c>
      <c r="J48" s="11">
        <v>0</v>
      </c>
      <c r="K48" s="35">
        <v>0</v>
      </c>
      <c r="L48" s="35">
        <v>0</v>
      </c>
      <c r="M48" s="35">
        <v>3</v>
      </c>
      <c r="N48" s="35">
        <v>3</v>
      </c>
      <c r="O48" s="6">
        <f>6</f>
        <v>6</v>
      </c>
      <c r="P48" s="6">
        <v>3</v>
      </c>
      <c r="Q48" s="6"/>
      <c r="R48" s="35"/>
      <c r="S48" s="59">
        <f t="shared" si="17"/>
        <v>6</v>
      </c>
      <c r="T48" s="59">
        <f t="shared" si="18"/>
        <v>3</v>
      </c>
      <c r="U48" s="6"/>
    </row>
    <row r="49" spans="2:29" ht="15" customHeight="1" thickBot="1" x14ac:dyDescent="0.4">
      <c r="B49" s="103"/>
      <c r="C49" s="83"/>
      <c r="D49" s="16" t="s">
        <v>18</v>
      </c>
      <c r="E49" s="11">
        <v>0</v>
      </c>
      <c r="F49" s="11">
        <v>0</v>
      </c>
      <c r="G49" s="11">
        <v>0</v>
      </c>
      <c r="H49" s="11">
        <v>2</v>
      </c>
      <c r="I49" s="11">
        <v>34</v>
      </c>
      <c r="J49" s="11">
        <v>2</v>
      </c>
      <c r="K49" s="35">
        <v>2</v>
      </c>
      <c r="L49" s="35">
        <v>21</v>
      </c>
      <c r="M49" s="35">
        <v>2</v>
      </c>
      <c r="N49" s="35">
        <v>2</v>
      </c>
      <c r="O49" s="6">
        <v>40</v>
      </c>
      <c r="P49" s="6">
        <v>2</v>
      </c>
      <c r="Q49" s="6"/>
      <c r="R49" s="35"/>
      <c r="S49" s="59">
        <f t="shared" si="17"/>
        <v>8</v>
      </c>
      <c r="T49" s="59">
        <f t="shared" si="18"/>
        <v>6</v>
      </c>
      <c r="U49" s="6"/>
    </row>
    <row r="50" spans="2:29" ht="24.65" customHeight="1" thickBot="1" x14ac:dyDescent="0.4">
      <c r="B50" s="99" t="s">
        <v>38</v>
      </c>
      <c r="C50" s="100"/>
      <c r="D50" s="101"/>
      <c r="E50" s="31">
        <f>E51</f>
        <v>4</v>
      </c>
      <c r="F50" s="31">
        <f t="shared" ref="F50:P51" si="20">F51</f>
        <v>10</v>
      </c>
      <c r="G50" s="31">
        <f t="shared" si="20"/>
        <v>7</v>
      </c>
      <c r="H50" s="31">
        <f t="shared" si="20"/>
        <v>2</v>
      </c>
      <c r="I50" s="31">
        <f t="shared" si="20"/>
        <v>4</v>
      </c>
      <c r="J50" s="31">
        <f t="shared" si="20"/>
        <v>2</v>
      </c>
      <c r="K50" s="31">
        <f t="shared" si="20"/>
        <v>2</v>
      </c>
      <c r="L50" s="31">
        <f t="shared" si="20"/>
        <v>4</v>
      </c>
      <c r="M50" s="31">
        <f t="shared" si="20"/>
        <v>2</v>
      </c>
      <c r="N50" s="31">
        <f t="shared" si="20"/>
        <v>2</v>
      </c>
      <c r="O50" s="31">
        <f t="shared" si="20"/>
        <v>3</v>
      </c>
      <c r="P50" s="31">
        <f t="shared" si="20"/>
        <v>2</v>
      </c>
      <c r="Q50" s="31"/>
      <c r="R50" s="31"/>
      <c r="S50" s="31">
        <f t="shared" si="17"/>
        <v>18</v>
      </c>
      <c r="T50" s="31">
        <f t="shared" si="18"/>
        <v>16</v>
      </c>
      <c r="U50" s="31"/>
    </row>
    <row r="51" spans="2:29" ht="15" customHeight="1" thickBot="1" x14ac:dyDescent="0.4">
      <c r="B51" s="106" t="s">
        <v>0</v>
      </c>
      <c r="C51" s="69" t="s">
        <v>39</v>
      </c>
      <c r="D51" s="15" t="s">
        <v>17</v>
      </c>
      <c r="E51" s="11">
        <f>E52</f>
        <v>4</v>
      </c>
      <c r="F51" s="11">
        <f t="shared" si="20"/>
        <v>10</v>
      </c>
      <c r="G51" s="11">
        <f t="shared" si="20"/>
        <v>7</v>
      </c>
      <c r="H51" s="11">
        <f t="shared" si="20"/>
        <v>2</v>
      </c>
      <c r="I51" s="11">
        <f t="shared" si="20"/>
        <v>4</v>
      </c>
      <c r="J51" s="11">
        <f t="shared" si="20"/>
        <v>2</v>
      </c>
      <c r="K51" s="11">
        <f t="shared" si="20"/>
        <v>2</v>
      </c>
      <c r="L51" s="11">
        <f t="shared" si="20"/>
        <v>4</v>
      </c>
      <c r="M51" s="11">
        <f t="shared" si="20"/>
        <v>2</v>
      </c>
      <c r="N51" s="11">
        <f t="shared" si="20"/>
        <v>2</v>
      </c>
      <c r="O51" s="11">
        <f t="shared" si="20"/>
        <v>3</v>
      </c>
      <c r="P51" s="11">
        <f t="shared" si="20"/>
        <v>2</v>
      </c>
      <c r="Q51" s="6"/>
      <c r="R51" s="35"/>
      <c r="S51" s="54">
        <f t="shared" si="17"/>
        <v>18</v>
      </c>
      <c r="T51" s="54">
        <f t="shared" si="18"/>
        <v>16</v>
      </c>
      <c r="U51" s="42"/>
    </row>
    <row r="52" spans="2:29" ht="15" thickBot="1" x14ac:dyDescent="0.4">
      <c r="B52" s="104"/>
      <c r="C52" s="85"/>
      <c r="D52" s="13" t="s">
        <v>32</v>
      </c>
      <c r="E52" s="11">
        <v>4</v>
      </c>
      <c r="F52" s="11">
        <v>10</v>
      </c>
      <c r="G52" s="11">
        <v>7</v>
      </c>
      <c r="H52" s="11">
        <v>2</v>
      </c>
      <c r="I52" s="11">
        <v>4</v>
      </c>
      <c r="J52" s="11">
        <v>2</v>
      </c>
      <c r="K52" s="35">
        <v>2</v>
      </c>
      <c r="L52" s="35">
        <v>4</v>
      </c>
      <c r="M52" s="35">
        <v>2</v>
      </c>
      <c r="N52" s="35">
        <v>2</v>
      </c>
      <c r="O52" s="6">
        <v>3</v>
      </c>
      <c r="P52" s="6">
        <v>2</v>
      </c>
      <c r="Q52" s="6"/>
      <c r="R52" s="35"/>
      <c r="S52" s="59">
        <f t="shared" si="17"/>
        <v>18</v>
      </c>
      <c r="T52" s="59">
        <f t="shared" si="18"/>
        <v>16</v>
      </c>
      <c r="U52" s="43"/>
    </row>
    <row r="53" spans="2:29" ht="15" thickBot="1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2:29" ht="15" customHeight="1" thickBot="1" x14ac:dyDescent="0.4">
      <c r="B54" s="73" t="s">
        <v>1</v>
      </c>
      <c r="C54" s="74"/>
      <c r="D54" s="77" t="s">
        <v>2</v>
      </c>
      <c r="E54" s="71" t="s">
        <v>3</v>
      </c>
      <c r="F54" s="86">
        <v>2021</v>
      </c>
      <c r="G54" s="87"/>
      <c r="H54" s="86">
        <v>2022</v>
      </c>
      <c r="I54" s="87"/>
      <c r="J54" s="86">
        <v>2023</v>
      </c>
      <c r="K54" s="116"/>
      <c r="L54" s="87"/>
      <c r="M54" s="86">
        <v>2024</v>
      </c>
      <c r="N54" s="116"/>
      <c r="O54" s="87"/>
      <c r="P54" s="7"/>
      <c r="Q54" s="20">
        <v>2025</v>
      </c>
      <c r="R54" s="49"/>
      <c r="S54" s="117" t="s">
        <v>4</v>
      </c>
      <c r="T54" s="118"/>
      <c r="U54" s="119"/>
    </row>
    <row r="55" spans="2:29" ht="15" customHeight="1" thickBot="1" x14ac:dyDescent="0.4">
      <c r="B55" s="75"/>
      <c r="C55" s="76"/>
      <c r="D55" s="78"/>
      <c r="E55" s="72"/>
      <c r="F55" s="1" t="s">
        <v>5</v>
      </c>
      <c r="G55" s="1" t="s">
        <v>6</v>
      </c>
      <c r="H55" s="1" t="s">
        <v>5</v>
      </c>
      <c r="I55" s="1" t="s">
        <v>6</v>
      </c>
      <c r="J55" s="1" t="s">
        <v>7</v>
      </c>
      <c r="K55" s="1" t="s">
        <v>8</v>
      </c>
      <c r="L55" s="1" t="s">
        <v>6</v>
      </c>
      <c r="M55" s="1" t="s">
        <v>7</v>
      </c>
      <c r="N55" s="1" t="s">
        <v>8</v>
      </c>
      <c r="O55" s="1" t="s">
        <v>6</v>
      </c>
      <c r="P55" s="1" t="s">
        <v>7</v>
      </c>
      <c r="Q55" s="48" t="s">
        <v>8</v>
      </c>
      <c r="R55" s="50" t="s">
        <v>6</v>
      </c>
      <c r="S55" s="52" t="s">
        <v>9</v>
      </c>
      <c r="T55" s="52" t="s">
        <v>10</v>
      </c>
      <c r="U55" s="52" t="s">
        <v>11</v>
      </c>
    </row>
    <row r="56" spans="2:29" ht="22.5" customHeight="1" thickBot="1" x14ac:dyDescent="0.4">
      <c r="B56" s="97" t="s">
        <v>40</v>
      </c>
      <c r="C56" s="98"/>
      <c r="D56" s="98"/>
      <c r="E56" s="29">
        <f>SUM(E60,E57)</f>
        <v>134</v>
      </c>
      <c r="F56" s="29">
        <f t="shared" ref="F56:P56" si="21">SUM(F60,F57)</f>
        <v>492</v>
      </c>
      <c r="G56" s="29">
        <f t="shared" si="21"/>
        <v>1379</v>
      </c>
      <c r="H56" s="29">
        <f t="shared" si="21"/>
        <v>332</v>
      </c>
      <c r="I56" s="29">
        <f t="shared" si="21"/>
        <v>535</v>
      </c>
      <c r="J56" s="29">
        <f t="shared" si="21"/>
        <v>332</v>
      </c>
      <c r="K56" s="29">
        <f t="shared" si="21"/>
        <v>407</v>
      </c>
      <c r="L56" s="29">
        <f t="shared" si="21"/>
        <v>901</v>
      </c>
      <c r="M56" s="29">
        <f t="shared" si="21"/>
        <v>322</v>
      </c>
      <c r="N56" s="29">
        <f t="shared" si="21"/>
        <v>100</v>
      </c>
      <c r="O56" s="29">
        <f t="shared" si="21"/>
        <v>368</v>
      </c>
      <c r="P56" s="29">
        <f t="shared" si="21"/>
        <v>322</v>
      </c>
      <c r="Q56" s="29"/>
      <c r="R56" s="29"/>
      <c r="S56" s="37">
        <f>SUM(F56,H56,J56,M56,P56)</f>
        <v>1800</v>
      </c>
      <c r="T56" s="37">
        <f>SUM(F56,H56,K56,N56,Q56)</f>
        <v>1331</v>
      </c>
      <c r="U56" s="51"/>
    </row>
    <row r="57" spans="2:29" ht="25" customHeight="1" thickBot="1" x14ac:dyDescent="0.4">
      <c r="B57" s="81" t="s">
        <v>41</v>
      </c>
      <c r="C57" s="82"/>
      <c r="D57" s="84"/>
      <c r="E57" s="31">
        <f>E58</f>
        <v>0</v>
      </c>
      <c r="F57" s="31">
        <f t="shared" ref="F57:P58" si="22">F58</f>
        <v>72</v>
      </c>
      <c r="G57" s="31">
        <f t="shared" si="22"/>
        <v>238</v>
      </c>
      <c r="H57" s="31">
        <f t="shared" si="22"/>
        <v>72</v>
      </c>
      <c r="I57" s="31">
        <f t="shared" si="22"/>
        <v>113</v>
      </c>
      <c r="J57" s="31">
        <f t="shared" si="22"/>
        <v>72</v>
      </c>
      <c r="K57" s="31">
        <f t="shared" si="22"/>
        <v>72</v>
      </c>
      <c r="L57" s="31">
        <f t="shared" si="22"/>
        <v>226</v>
      </c>
      <c r="M57" s="31">
        <f t="shared" si="22"/>
        <v>72</v>
      </c>
      <c r="N57" s="31">
        <f t="shared" si="22"/>
        <v>0</v>
      </c>
      <c r="O57" s="31">
        <f t="shared" si="22"/>
        <v>125</v>
      </c>
      <c r="P57" s="31">
        <f t="shared" si="22"/>
        <v>72</v>
      </c>
      <c r="Q57" s="31"/>
      <c r="R57" s="31"/>
      <c r="S57" s="31">
        <f t="shared" ref="S57:S64" si="23">SUM(F57,H57,J57,M57,P57)</f>
        <v>360</v>
      </c>
      <c r="T57" s="31">
        <f t="shared" ref="T57:T64" si="24">SUM(F57,H57,K57,N57,Q57)</f>
        <v>216</v>
      </c>
      <c r="U57" s="31"/>
    </row>
    <row r="58" spans="2:29" ht="15" customHeight="1" thickBot="1" x14ac:dyDescent="0.4">
      <c r="B58" s="106" t="s">
        <v>0</v>
      </c>
      <c r="C58" s="69" t="s">
        <v>42</v>
      </c>
      <c r="D58" s="15" t="s">
        <v>17</v>
      </c>
      <c r="E58" s="11">
        <f>E59</f>
        <v>0</v>
      </c>
      <c r="F58" s="11">
        <f t="shared" si="22"/>
        <v>72</v>
      </c>
      <c r="G58" s="11">
        <f t="shared" si="22"/>
        <v>238</v>
      </c>
      <c r="H58" s="11">
        <f t="shared" si="22"/>
        <v>72</v>
      </c>
      <c r="I58" s="11">
        <f t="shared" si="22"/>
        <v>113</v>
      </c>
      <c r="J58" s="11">
        <f t="shared" si="22"/>
        <v>72</v>
      </c>
      <c r="K58" s="11">
        <f t="shared" si="22"/>
        <v>72</v>
      </c>
      <c r="L58" s="11">
        <f t="shared" si="22"/>
        <v>226</v>
      </c>
      <c r="M58" s="11">
        <f t="shared" si="22"/>
        <v>72</v>
      </c>
      <c r="N58" s="11">
        <f t="shared" si="22"/>
        <v>0</v>
      </c>
      <c r="O58" s="11">
        <f t="shared" si="22"/>
        <v>125</v>
      </c>
      <c r="P58" s="11">
        <f t="shared" si="22"/>
        <v>72</v>
      </c>
      <c r="Q58" s="11"/>
      <c r="R58" s="11"/>
      <c r="S58" s="54">
        <f t="shared" si="23"/>
        <v>360</v>
      </c>
      <c r="T58" s="54">
        <f t="shared" si="24"/>
        <v>216</v>
      </c>
      <c r="U58" s="8"/>
    </row>
    <row r="59" spans="2:29" ht="15" customHeight="1" thickBot="1" x14ac:dyDescent="0.4">
      <c r="B59" s="104"/>
      <c r="C59" s="70"/>
      <c r="D59" s="13" t="s">
        <v>18</v>
      </c>
      <c r="E59" s="11">
        <v>0</v>
      </c>
      <c r="F59" s="11">
        <v>72</v>
      </c>
      <c r="G59" s="11">
        <v>238</v>
      </c>
      <c r="H59" s="11">
        <v>72</v>
      </c>
      <c r="I59" s="11">
        <v>113</v>
      </c>
      <c r="J59" s="11">
        <v>72</v>
      </c>
      <c r="K59" s="35">
        <v>72</v>
      </c>
      <c r="L59" s="35">
        <v>226</v>
      </c>
      <c r="M59" s="35">
        <v>72</v>
      </c>
      <c r="N59" s="35">
        <v>0</v>
      </c>
      <c r="O59" s="6">
        <v>125</v>
      </c>
      <c r="P59" s="35">
        <v>72</v>
      </c>
      <c r="Q59" s="35"/>
      <c r="R59" s="35"/>
      <c r="S59" s="59">
        <f t="shared" si="23"/>
        <v>360</v>
      </c>
      <c r="T59" s="59">
        <f t="shared" si="24"/>
        <v>216</v>
      </c>
      <c r="U59" s="6"/>
    </row>
    <row r="60" spans="2:29" ht="24" customHeight="1" thickBot="1" x14ac:dyDescent="0.4">
      <c r="B60" s="81" t="s">
        <v>43</v>
      </c>
      <c r="C60" s="82"/>
      <c r="D60" s="84"/>
      <c r="E60" s="31">
        <f>E61</f>
        <v>134</v>
      </c>
      <c r="F60" s="31">
        <f t="shared" ref="F60:P60" si="25">F61</f>
        <v>420</v>
      </c>
      <c r="G60" s="31">
        <f t="shared" si="25"/>
        <v>1141</v>
      </c>
      <c r="H60" s="31">
        <f t="shared" si="25"/>
        <v>260</v>
      </c>
      <c r="I60" s="31">
        <f t="shared" si="25"/>
        <v>422</v>
      </c>
      <c r="J60" s="31">
        <f t="shared" si="25"/>
        <v>260</v>
      </c>
      <c r="K60" s="31">
        <f t="shared" si="25"/>
        <v>335</v>
      </c>
      <c r="L60" s="31">
        <f t="shared" si="25"/>
        <v>675</v>
      </c>
      <c r="M60" s="31">
        <f t="shared" si="25"/>
        <v>250</v>
      </c>
      <c r="N60" s="31">
        <f t="shared" si="25"/>
        <v>100</v>
      </c>
      <c r="O60" s="31">
        <f t="shared" si="25"/>
        <v>243</v>
      </c>
      <c r="P60" s="31">
        <f t="shared" si="25"/>
        <v>250</v>
      </c>
      <c r="Q60" s="31"/>
      <c r="R60" s="31"/>
      <c r="S60" s="31">
        <f t="shared" si="23"/>
        <v>1440</v>
      </c>
      <c r="T60" s="31">
        <f t="shared" si="24"/>
        <v>1115</v>
      </c>
      <c r="U60" s="31"/>
    </row>
    <row r="61" spans="2:29" ht="15" customHeight="1" thickBot="1" x14ac:dyDescent="0.4">
      <c r="B61" s="106" t="s">
        <v>0</v>
      </c>
      <c r="C61" s="69" t="s">
        <v>44</v>
      </c>
      <c r="D61" s="15" t="s">
        <v>17</v>
      </c>
      <c r="E61" s="12">
        <f>SUM(E62:E64)</f>
        <v>134</v>
      </c>
      <c r="F61" s="12">
        <f t="shared" ref="F61:P61" si="26">SUM(F62:F64)</f>
        <v>420</v>
      </c>
      <c r="G61" s="12">
        <f t="shared" si="26"/>
        <v>1141</v>
      </c>
      <c r="H61" s="12">
        <f t="shared" si="26"/>
        <v>260</v>
      </c>
      <c r="I61" s="12">
        <f t="shared" si="26"/>
        <v>422</v>
      </c>
      <c r="J61" s="12">
        <f t="shared" si="26"/>
        <v>260</v>
      </c>
      <c r="K61" s="12">
        <f t="shared" si="26"/>
        <v>335</v>
      </c>
      <c r="L61" s="12">
        <f t="shared" si="26"/>
        <v>675</v>
      </c>
      <c r="M61" s="12">
        <f t="shared" si="26"/>
        <v>250</v>
      </c>
      <c r="N61" s="12">
        <f t="shared" si="26"/>
        <v>100</v>
      </c>
      <c r="O61" s="12">
        <f t="shared" si="26"/>
        <v>243</v>
      </c>
      <c r="P61" s="12">
        <f t="shared" si="26"/>
        <v>250</v>
      </c>
      <c r="Q61" s="12"/>
      <c r="R61" s="12"/>
      <c r="S61" s="54">
        <f t="shared" si="23"/>
        <v>1440</v>
      </c>
      <c r="T61" s="54">
        <f t="shared" si="24"/>
        <v>1115</v>
      </c>
      <c r="U61" s="8"/>
    </row>
    <row r="62" spans="2:29" ht="15" customHeight="1" thickBot="1" x14ac:dyDescent="0.4">
      <c r="B62" s="103"/>
      <c r="C62" s="83"/>
      <c r="D62" s="13" t="s">
        <v>29</v>
      </c>
      <c r="E62" s="11">
        <v>0</v>
      </c>
      <c r="F62" s="11">
        <v>20</v>
      </c>
      <c r="G62" s="11">
        <v>0</v>
      </c>
      <c r="H62" s="11">
        <v>35</v>
      </c>
      <c r="I62" s="11">
        <f>23+19</f>
        <v>42</v>
      </c>
      <c r="J62" s="11">
        <v>35</v>
      </c>
      <c r="K62" s="35">
        <f>(15)+20</f>
        <v>35</v>
      </c>
      <c r="L62" s="35">
        <f>(15)+24</f>
        <v>39</v>
      </c>
      <c r="M62" s="35">
        <v>25</v>
      </c>
      <c r="N62" s="35">
        <f>(15)+10</f>
        <v>25</v>
      </c>
      <c r="O62" s="6">
        <f>SUM(36+15)</f>
        <v>51</v>
      </c>
      <c r="P62" s="6">
        <v>0</v>
      </c>
      <c r="Q62" s="6"/>
      <c r="R62" s="35"/>
      <c r="S62" s="59">
        <f t="shared" si="23"/>
        <v>115</v>
      </c>
      <c r="T62" s="59">
        <f t="shared" si="24"/>
        <v>115</v>
      </c>
      <c r="U62" s="6"/>
    </row>
    <row r="63" spans="2:29" ht="15" customHeight="1" thickBot="1" x14ac:dyDescent="0.4">
      <c r="B63" s="103"/>
      <c r="C63" s="83"/>
      <c r="D63" s="13" t="s">
        <v>24</v>
      </c>
      <c r="E63" s="11">
        <v>0</v>
      </c>
      <c r="F63" s="11">
        <v>250</v>
      </c>
      <c r="G63" s="11">
        <v>248</v>
      </c>
      <c r="H63" s="11">
        <v>75</v>
      </c>
      <c r="I63" s="11">
        <v>121</v>
      </c>
      <c r="J63" s="11">
        <v>75</v>
      </c>
      <c r="K63" s="35">
        <v>150</v>
      </c>
      <c r="L63" s="35">
        <v>115</v>
      </c>
      <c r="M63" s="35">
        <v>75</v>
      </c>
      <c r="N63" s="35">
        <v>75</v>
      </c>
      <c r="O63" s="6">
        <v>67</v>
      </c>
      <c r="P63" s="6">
        <v>100</v>
      </c>
      <c r="Q63" s="6"/>
      <c r="R63" s="35"/>
      <c r="S63" s="59">
        <f t="shared" si="23"/>
        <v>575</v>
      </c>
      <c r="T63" s="59">
        <f t="shared" si="24"/>
        <v>550</v>
      </c>
      <c r="U63" s="6"/>
    </row>
    <row r="64" spans="2:29" ht="15" customHeight="1" thickBot="1" x14ac:dyDescent="0.4">
      <c r="B64" s="104"/>
      <c r="C64" s="70"/>
      <c r="D64" s="13" t="s">
        <v>18</v>
      </c>
      <c r="E64" s="11">
        <v>134</v>
      </c>
      <c r="F64" s="11">
        <v>150</v>
      </c>
      <c r="G64" s="11">
        <v>893</v>
      </c>
      <c r="H64" s="11">
        <v>150</v>
      </c>
      <c r="I64" s="11">
        <v>259</v>
      </c>
      <c r="J64" s="11">
        <v>150</v>
      </c>
      <c r="K64" s="35">
        <v>150</v>
      </c>
      <c r="L64" s="35">
        <v>521</v>
      </c>
      <c r="M64" s="35">
        <v>150</v>
      </c>
      <c r="N64" s="35">
        <v>0</v>
      </c>
      <c r="O64" s="6">
        <v>125</v>
      </c>
      <c r="P64" s="6">
        <v>150</v>
      </c>
      <c r="Q64" s="6"/>
      <c r="R64" s="35"/>
      <c r="S64" s="59">
        <f t="shared" si="23"/>
        <v>750</v>
      </c>
      <c r="T64" s="59">
        <f t="shared" si="24"/>
        <v>450</v>
      </c>
      <c r="U64" s="6"/>
    </row>
    <row r="65" spans="2:27" ht="15" thickBot="1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5" customHeight="1" thickBot="1" x14ac:dyDescent="0.4">
      <c r="B66" s="73" t="s">
        <v>1</v>
      </c>
      <c r="C66" s="74"/>
      <c r="D66" s="77" t="s">
        <v>2</v>
      </c>
      <c r="E66" s="71" t="s">
        <v>3</v>
      </c>
      <c r="F66" s="86">
        <v>2021</v>
      </c>
      <c r="G66" s="87"/>
      <c r="H66" s="86">
        <v>2022</v>
      </c>
      <c r="I66" s="87"/>
      <c r="J66" s="86">
        <v>2023</v>
      </c>
      <c r="K66" s="116"/>
      <c r="L66" s="87"/>
      <c r="M66" s="86">
        <v>2024</v>
      </c>
      <c r="N66" s="116"/>
      <c r="O66" s="87"/>
      <c r="P66" s="7"/>
      <c r="Q66" s="20">
        <v>2025</v>
      </c>
      <c r="R66" s="21"/>
      <c r="S66" s="113" t="s">
        <v>4</v>
      </c>
      <c r="T66" s="114"/>
      <c r="U66" s="115"/>
    </row>
    <row r="67" spans="2:27" ht="28.5" customHeight="1" thickBot="1" x14ac:dyDescent="0.4">
      <c r="B67" s="75"/>
      <c r="C67" s="76"/>
      <c r="D67" s="78"/>
      <c r="E67" s="72"/>
      <c r="F67" s="1" t="s">
        <v>5</v>
      </c>
      <c r="G67" s="1" t="s">
        <v>6</v>
      </c>
      <c r="H67" s="1" t="s">
        <v>5</v>
      </c>
      <c r="I67" s="1" t="s">
        <v>6</v>
      </c>
      <c r="J67" s="1" t="s">
        <v>7</v>
      </c>
      <c r="K67" s="1" t="s">
        <v>8</v>
      </c>
      <c r="L67" s="1" t="s">
        <v>6</v>
      </c>
      <c r="M67" s="1" t="s">
        <v>7</v>
      </c>
      <c r="N67" s="1" t="s">
        <v>8</v>
      </c>
      <c r="O67" s="1" t="s">
        <v>6</v>
      </c>
      <c r="P67" s="1" t="s">
        <v>7</v>
      </c>
      <c r="Q67" s="1" t="s">
        <v>8</v>
      </c>
      <c r="R67" s="1" t="s">
        <v>6</v>
      </c>
      <c r="S67" s="33" t="s">
        <v>9</v>
      </c>
      <c r="T67" s="33" t="s">
        <v>10</v>
      </c>
      <c r="U67" s="33" t="s">
        <v>11</v>
      </c>
    </row>
    <row r="68" spans="2:27" ht="15" customHeight="1" thickBot="1" x14ac:dyDescent="0.4">
      <c r="B68" s="79" t="s">
        <v>45</v>
      </c>
      <c r="C68" s="80"/>
      <c r="D68" s="80"/>
      <c r="E68" s="29">
        <f>E69</f>
        <v>0</v>
      </c>
      <c r="F68" s="29">
        <f t="shared" ref="F68:P68" si="27">F69</f>
        <v>1</v>
      </c>
      <c r="G68" s="29">
        <f t="shared" si="27"/>
        <v>3</v>
      </c>
      <c r="H68" s="29">
        <f t="shared" si="27"/>
        <v>2</v>
      </c>
      <c r="I68" s="29">
        <f t="shared" si="27"/>
        <v>6</v>
      </c>
      <c r="J68" s="29">
        <f t="shared" si="27"/>
        <v>3</v>
      </c>
      <c r="K68" s="29">
        <f t="shared" si="27"/>
        <v>6</v>
      </c>
      <c r="L68" s="29">
        <f t="shared" si="27"/>
        <v>9</v>
      </c>
      <c r="M68" s="29">
        <f t="shared" si="27"/>
        <v>6</v>
      </c>
      <c r="N68" s="29">
        <f t="shared" si="27"/>
        <v>6</v>
      </c>
      <c r="O68" s="29">
        <f t="shared" si="27"/>
        <v>8</v>
      </c>
      <c r="P68" s="29">
        <f t="shared" si="27"/>
        <v>5</v>
      </c>
      <c r="Q68" s="29"/>
      <c r="R68" s="29"/>
      <c r="S68" s="37">
        <f>SUM(F68,H68,J68,M68,P68)</f>
        <v>17</v>
      </c>
      <c r="T68" s="37">
        <f>SUM(F68,H68,K68,N68,Q68)</f>
        <v>15</v>
      </c>
      <c r="U68" s="41"/>
    </row>
    <row r="69" spans="2:27" ht="15" customHeight="1" thickBot="1" x14ac:dyDescent="0.4">
      <c r="B69" s="81" t="s">
        <v>46</v>
      </c>
      <c r="C69" s="82"/>
      <c r="D69" s="82"/>
      <c r="E69" s="31">
        <f>SUM(E75,E73,E70)</f>
        <v>0</v>
      </c>
      <c r="F69" s="31">
        <f t="shared" ref="F69:P69" si="28">SUM(F75,F73,F70)</f>
        <v>1</v>
      </c>
      <c r="G69" s="31">
        <f t="shared" si="28"/>
        <v>3</v>
      </c>
      <c r="H69" s="31">
        <f t="shared" si="28"/>
        <v>2</v>
      </c>
      <c r="I69" s="31">
        <f t="shared" si="28"/>
        <v>6</v>
      </c>
      <c r="J69" s="31">
        <f t="shared" si="28"/>
        <v>3</v>
      </c>
      <c r="K69" s="31">
        <f t="shared" si="28"/>
        <v>6</v>
      </c>
      <c r="L69" s="31">
        <f t="shared" si="28"/>
        <v>9</v>
      </c>
      <c r="M69" s="31">
        <f t="shared" si="28"/>
        <v>6</v>
      </c>
      <c r="N69" s="31">
        <f t="shared" si="28"/>
        <v>6</v>
      </c>
      <c r="O69" s="31">
        <f t="shared" si="28"/>
        <v>8</v>
      </c>
      <c r="P69" s="31">
        <f t="shared" si="28"/>
        <v>5</v>
      </c>
      <c r="Q69" s="31"/>
      <c r="R69" s="31"/>
      <c r="S69" s="31">
        <f t="shared" ref="S69:S76" si="29">SUM(F69,H69,J69,M69,P69)</f>
        <v>17</v>
      </c>
      <c r="T69" s="31">
        <f t="shared" ref="T69:T76" si="30">SUM(F69,H69,K69,N69,Q69)</f>
        <v>15</v>
      </c>
      <c r="U69" s="31"/>
    </row>
    <row r="70" spans="2:27" ht="15" customHeight="1" thickBot="1" x14ac:dyDescent="0.4">
      <c r="B70" s="106" t="s">
        <v>0</v>
      </c>
      <c r="C70" s="69" t="s">
        <v>47</v>
      </c>
      <c r="D70" s="15" t="s">
        <v>17</v>
      </c>
      <c r="E70" s="12">
        <f>SUM(E71:E72)</f>
        <v>0</v>
      </c>
      <c r="F70" s="12">
        <f t="shared" ref="F70:P70" si="31">SUM(F71:F72)</f>
        <v>1</v>
      </c>
      <c r="G70" s="12">
        <f t="shared" si="31"/>
        <v>3</v>
      </c>
      <c r="H70" s="12">
        <f t="shared" si="31"/>
        <v>2</v>
      </c>
      <c r="I70" s="12">
        <f t="shared" si="31"/>
        <v>6</v>
      </c>
      <c r="J70" s="12">
        <f t="shared" si="31"/>
        <v>2</v>
      </c>
      <c r="K70" s="12">
        <f t="shared" si="31"/>
        <v>5</v>
      </c>
      <c r="L70" s="12">
        <f t="shared" si="31"/>
        <v>6</v>
      </c>
      <c r="M70" s="12">
        <f t="shared" si="31"/>
        <v>3</v>
      </c>
      <c r="N70" s="12">
        <f t="shared" si="31"/>
        <v>3</v>
      </c>
      <c r="O70" s="12">
        <f t="shared" si="31"/>
        <v>4</v>
      </c>
      <c r="P70" s="12">
        <f t="shared" si="31"/>
        <v>2</v>
      </c>
      <c r="Q70" s="12"/>
      <c r="R70" s="36"/>
      <c r="S70" s="54">
        <f t="shared" si="29"/>
        <v>10</v>
      </c>
      <c r="T70" s="54">
        <f t="shared" si="30"/>
        <v>11</v>
      </c>
      <c r="U70" s="4"/>
    </row>
    <row r="71" spans="2:27" ht="15" thickBot="1" x14ac:dyDescent="0.4">
      <c r="B71" s="103"/>
      <c r="C71" s="83"/>
      <c r="D71" s="13" t="s">
        <v>32</v>
      </c>
      <c r="E71" s="11">
        <v>0</v>
      </c>
      <c r="F71" s="11">
        <v>1</v>
      </c>
      <c r="G71" s="11">
        <v>2</v>
      </c>
      <c r="H71" s="11">
        <v>2</v>
      </c>
      <c r="I71" s="11">
        <v>3</v>
      </c>
      <c r="J71" s="11">
        <v>2</v>
      </c>
      <c r="K71" s="35">
        <v>2</v>
      </c>
      <c r="L71" s="35">
        <v>2</v>
      </c>
      <c r="M71" s="35">
        <v>2</v>
      </c>
      <c r="N71" s="35">
        <v>2</v>
      </c>
      <c r="O71" s="6">
        <v>3</v>
      </c>
      <c r="P71" s="6">
        <v>1</v>
      </c>
      <c r="Q71" s="6"/>
      <c r="R71" s="6"/>
      <c r="S71" s="59">
        <f t="shared" si="29"/>
        <v>8</v>
      </c>
      <c r="T71" s="59">
        <f t="shared" si="30"/>
        <v>7</v>
      </c>
      <c r="U71" s="6"/>
    </row>
    <row r="72" spans="2:27" ht="15" customHeight="1" thickBot="1" x14ac:dyDescent="0.4">
      <c r="B72" s="103"/>
      <c r="C72" s="70"/>
      <c r="D72" s="13" t="s">
        <v>21</v>
      </c>
      <c r="E72" s="11">
        <v>0</v>
      </c>
      <c r="F72" s="11">
        <v>0</v>
      </c>
      <c r="G72" s="11">
        <v>1</v>
      </c>
      <c r="H72" s="11">
        <v>0</v>
      </c>
      <c r="I72" s="11">
        <v>3</v>
      </c>
      <c r="J72" s="11">
        <v>0</v>
      </c>
      <c r="K72" s="35">
        <v>3</v>
      </c>
      <c r="L72" s="35">
        <v>4</v>
      </c>
      <c r="M72" s="35">
        <v>1</v>
      </c>
      <c r="N72" s="35">
        <v>1</v>
      </c>
      <c r="O72" s="6">
        <v>1</v>
      </c>
      <c r="P72" s="6">
        <v>1</v>
      </c>
      <c r="Q72" s="6"/>
      <c r="R72" s="6"/>
      <c r="S72" s="59">
        <f t="shared" si="29"/>
        <v>2</v>
      </c>
      <c r="T72" s="59">
        <f t="shared" si="30"/>
        <v>4</v>
      </c>
      <c r="U72" s="6"/>
    </row>
    <row r="73" spans="2:27" ht="16.5" customHeight="1" thickBot="1" x14ac:dyDescent="0.4">
      <c r="B73" s="103"/>
      <c r="C73" s="69" t="s">
        <v>48</v>
      </c>
      <c r="D73" s="15" t="s">
        <v>17</v>
      </c>
      <c r="E73" s="12">
        <f>E74</f>
        <v>0</v>
      </c>
      <c r="F73" s="12">
        <f t="shared" ref="F73:P73" si="32">F74</f>
        <v>0</v>
      </c>
      <c r="G73" s="12">
        <f t="shared" si="32"/>
        <v>0</v>
      </c>
      <c r="H73" s="12">
        <f t="shared" si="32"/>
        <v>0</v>
      </c>
      <c r="I73" s="12">
        <f t="shared" si="32"/>
        <v>0</v>
      </c>
      <c r="J73" s="12">
        <f t="shared" si="32"/>
        <v>1</v>
      </c>
      <c r="K73" s="12">
        <f t="shared" si="32"/>
        <v>1</v>
      </c>
      <c r="L73" s="12">
        <f t="shared" si="32"/>
        <v>1</v>
      </c>
      <c r="M73" s="12">
        <f t="shared" si="32"/>
        <v>2</v>
      </c>
      <c r="N73" s="12">
        <f t="shared" si="32"/>
        <v>2</v>
      </c>
      <c r="O73" s="12">
        <f t="shared" si="32"/>
        <v>4</v>
      </c>
      <c r="P73" s="12">
        <f t="shared" si="32"/>
        <v>2</v>
      </c>
      <c r="Q73" s="12"/>
      <c r="R73" s="12"/>
      <c r="S73" s="54">
        <f t="shared" si="29"/>
        <v>5</v>
      </c>
      <c r="T73" s="54">
        <f t="shared" si="30"/>
        <v>3</v>
      </c>
      <c r="U73" s="6"/>
    </row>
    <row r="74" spans="2:27" ht="15" customHeight="1" thickBot="1" x14ac:dyDescent="0.4">
      <c r="B74" s="103"/>
      <c r="C74" s="70"/>
      <c r="D74" s="13" t="s">
        <v>21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1</v>
      </c>
      <c r="K74" s="35">
        <v>1</v>
      </c>
      <c r="L74" s="35">
        <v>1</v>
      </c>
      <c r="M74" s="35">
        <v>2</v>
      </c>
      <c r="N74" s="35">
        <v>2</v>
      </c>
      <c r="O74" s="6">
        <v>4</v>
      </c>
      <c r="P74" s="6">
        <v>2</v>
      </c>
      <c r="Q74" s="6"/>
      <c r="R74" s="6"/>
      <c r="S74" s="59">
        <f t="shared" si="29"/>
        <v>5</v>
      </c>
      <c r="T74" s="59">
        <f t="shared" si="30"/>
        <v>3</v>
      </c>
      <c r="U74" s="6"/>
    </row>
    <row r="75" spans="2:27" ht="16.5" customHeight="1" thickBot="1" x14ac:dyDescent="0.4">
      <c r="B75" s="103"/>
      <c r="C75" s="69" t="s">
        <v>49</v>
      </c>
      <c r="D75" s="15" t="s">
        <v>17</v>
      </c>
      <c r="E75" s="12">
        <f>E76</f>
        <v>0</v>
      </c>
      <c r="F75" s="12">
        <f t="shared" ref="F75:P75" si="33">F76</f>
        <v>0</v>
      </c>
      <c r="G75" s="12">
        <f t="shared" si="33"/>
        <v>0</v>
      </c>
      <c r="H75" s="12">
        <f t="shared" si="33"/>
        <v>0</v>
      </c>
      <c r="I75" s="12">
        <f t="shared" si="33"/>
        <v>0</v>
      </c>
      <c r="J75" s="12">
        <f t="shared" si="33"/>
        <v>0</v>
      </c>
      <c r="K75" s="12">
        <f t="shared" si="33"/>
        <v>0</v>
      </c>
      <c r="L75" s="12">
        <f t="shared" si="33"/>
        <v>2</v>
      </c>
      <c r="M75" s="12">
        <f t="shared" si="33"/>
        <v>1</v>
      </c>
      <c r="N75" s="12">
        <f t="shared" si="33"/>
        <v>1</v>
      </c>
      <c r="O75" s="12">
        <f t="shared" si="33"/>
        <v>0</v>
      </c>
      <c r="P75" s="12">
        <f t="shared" si="33"/>
        <v>1</v>
      </c>
      <c r="Q75" s="12"/>
      <c r="R75" s="12"/>
      <c r="S75" s="54">
        <f t="shared" si="29"/>
        <v>2</v>
      </c>
      <c r="T75" s="54">
        <f t="shared" si="30"/>
        <v>1</v>
      </c>
      <c r="U75" s="6"/>
    </row>
    <row r="76" spans="2:27" ht="15" customHeight="1" thickBot="1" x14ac:dyDescent="0.4">
      <c r="B76" s="104"/>
      <c r="C76" s="70"/>
      <c r="D76" s="13" t="s">
        <v>18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35">
        <v>0</v>
      </c>
      <c r="L76" s="35">
        <v>2</v>
      </c>
      <c r="M76" s="35">
        <v>1</v>
      </c>
      <c r="N76" s="35">
        <v>1</v>
      </c>
      <c r="O76" s="6">
        <v>0</v>
      </c>
      <c r="P76" s="6">
        <v>1</v>
      </c>
      <c r="Q76" s="6"/>
      <c r="R76" s="6"/>
      <c r="S76" s="59">
        <f t="shared" si="29"/>
        <v>2</v>
      </c>
      <c r="T76" s="59">
        <f t="shared" si="30"/>
        <v>1</v>
      </c>
      <c r="U76" s="6"/>
    </row>
    <row r="77" spans="2:27" ht="15" thickBot="1" x14ac:dyDescent="0.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5" customHeight="1" thickBot="1" x14ac:dyDescent="0.4">
      <c r="B78" s="73" t="s">
        <v>1</v>
      </c>
      <c r="C78" s="74"/>
      <c r="D78" s="77" t="s">
        <v>2</v>
      </c>
      <c r="E78" s="71" t="s">
        <v>3</v>
      </c>
      <c r="F78" s="86">
        <v>2021</v>
      </c>
      <c r="G78" s="87"/>
      <c r="H78" s="86">
        <v>2022</v>
      </c>
      <c r="I78" s="87"/>
      <c r="J78" s="86">
        <v>2023</v>
      </c>
      <c r="K78" s="116"/>
      <c r="L78" s="87"/>
      <c r="M78" s="86">
        <v>2024</v>
      </c>
      <c r="N78" s="116"/>
      <c r="O78" s="87"/>
      <c r="P78" s="7"/>
      <c r="Q78" s="20">
        <v>2025</v>
      </c>
      <c r="R78" s="21"/>
      <c r="S78" s="113" t="s">
        <v>4</v>
      </c>
      <c r="T78" s="114"/>
      <c r="U78" s="115"/>
    </row>
    <row r="79" spans="2:27" ht="40" customHeight="1" thickBot="1" x14ac:dyDescent="0.4">
      <c r="B79" s="75"/>
      <c r="C79" s="76"/>
      <c r="D79" s="78"/>
      <c r="E79" s="72"/>
      <c r="F79" s="1" t="s">
        <v>5</v>
      </c>
      <c r="G79" s="1" t="s">
        <v>6</v>
      </c>
      <c r="H79" s="1" t="s">
        <v>5</v>
      </c>
      <c r="I79" s="1" t="s">
        <v>6</v>
      </c>
      <c r="J79" s="1" t="s">
        <v>7</v>
      </c>
      <c r="K79" s="1" t="s">
        <v>8</v>
      </c>
      <c r="L79" s="1" t="s">
        <v>6</v>
      </c>
      <c r="M79" s="1" t="s">
        <v>7</v>
      </c>
      <c r="N79" s="1" t="s">
        <v>8</v>
      </c>
      <c r="O79" s="1" t="s">
        <v>6</v>
      </c>
      <c r="P79" s="1" t="s">
        <v>7</v>
      </c>
      <c r="Q79" s="1" t="s">
        <v>8</v>
      </c>
      <c r="R79" s="1" t="s">
        <v>6</v>
      </c>
      <c r="S79" s="33" t="s">
        <v>9</v>
      </c>
      <c r="T79" s="33" t="s">
        <v>10</v>
      </c>
      <c r="U79" s="33" t="s">
        <v>11</v>
      </c>
    </row>
    <row r="80" spans="2:27" ht="15" customHeight="1" thickBot="1" x14ac:dyDescent="0.4">
      <c r="B80" s="79" t="s">
        <v>50</v>
      </c>
      <c r="C80" s="80"/>
      <c r="D80" s="80"/>
      <c r="E80" s="29">
        <f>SUM(E81,E86)</f>
        <v>4</v>
      </c>
      <c r="F80" s="29">
        <f t="shared" ref="F80:P80" si="34">SUM(F81,F86)</f>
        <v>22</v>
      </c>
      <c r="G80" s="29">
        <f t="shared" si="34"/>
        <v>60</v>
      </c>
      <c r="H80" s="29">
        <f t="shared" si="34"/>
        <v>14</v>
      </c>
      <c r="I80" s="29">
        <f t="shared" si="34"/>
        <v>88</v>
      </c>
      <c r="J80" s="29">
        <f t="shared" si="34"/>
        <v>15</v>
      </c>
      <c r="K80" s="29">
        <f t="shared" si="34"/>
        <v>20</v>
      </c>
      <c r="L80" s="29">
        <f t="shared" si="34"/>
        <v>55</v>
      </c>
      <c r="M80" s="29">
        <f t="shared" si="34"/>
        <v>12</v>
      </c>
      <c r="N80" s="29">
        <f t="shared" si="34"/>
        <v>16</v>
      </c>
      <c r="O80" s="29">
        <f t="shared" si="34"/>
        <v>105</v>
      </c>
      <c r="P80" s="29">
        <f t="shared" si="34"/>
        <v>14</v>
      </c>
      <c r="Q80" s="29"/>
      <c r="R80" s="29"/>
      <c r="S80" s="37">
        <f>SUM(F80,H80,J80,M80,P80)</f>
        <v>77</v>
      </c>
      <c r="T80" s="37">
        <f>SUM(F80,H80,K80,N80,Q80)</f>
        <v>72</v>
      </c>
      <c r="U80" s="41"/>
    </row>
    <row r="81" spans="2:27" ht="15" customHeight="1" thickBot="1" x14ac:dyDescent="0.4">
      <c r="B81" s="122" t="s">
        <v>51</v>
      </c>
      <c r="C81" s="123"/>
      <c r="D81" s="124"/>
      <c r="E81" s="31">
        <f>E82</f>
        <v>0</v>
      </c>
      <c r="F81" s="31">
        <f t="shared" ref="F81:P81" si="35">F82</f>
        <v>10</v>
      </c>
      <c r="G81" s="31">
        <f t="shared" si="35"/>
        <v>19</v>
      </c>
      <c r="H81" s="31">
        <f t="shared" si="35"/>
        <v>12</v>
      </c>
      <c r="I81" s="31">
        <f t="shared" si="35"/>
        <v>75</v>
      </c>
      <c r="J81" s="31">
        <f t="shared" si="35"/>
        <v>13</v>
      </c>
      <c r="K81" s="31">
        <f t="shared" si="35"/>
        <v>18</v>
      </c>
      <c r="L81" s="31">
        <f t="shared" si="35"/>
        <v>50</v>
      </c>
      <c r="M81" s="31">
        <f t="shared" si="35"/>
        <v>10</v>
      </c>
      <c r="N81" s="31">
        <f t="shared" si="35"/>
        <v>10</v>
      </c>
      <c r="O81" s="31">
        <f t="shared" si="35"/>
        <v>89</v>
      </c>
      <c r="P81" s="31">
        <f t="shared" si="35"/>
        <v>12</v>
      </c>
      <c r="Q81" s="31"/>
      <c r="R81" s="31"/>
      <c r="S81" s="9">
        <f t="shared" ref="S81:S88" si="36">SUM(F81,H81,J81,M81,P81)</f>
        <v>57</v>
      </c>
      <c r="T81" s="9">
        <f t="shared" ref="T81:T88" si="37">SUM(F81,H81,K81,N81,Q81)</f>
        <v>50</v>
      </c>
      <c r="U81" s="31"/>
    </row>
    <row r="82" spans="2:27" ht="15" customHeight="1" thickBot="1" x14ac:dyDescent="0.4">
      <c r="B82" s="106" t="s">
        <v>0</v>
      </c>
      <c r="C82" s="69" t="s">
        <v>52</v>
      </c>
      <c r="D82" s="15" t="s">
        <v>17</v>
      </c>
      <c r="E82" s="12">
        <f>SUM(E83:E85)</f>
        <v>0</v>
      </c>
      <c r="F82" s="12">
        <f t="shared" ref="F82:P82" si="38">SUM(F83:F85)</f>
        <v>10</v>
      </c>
      <c r="G82" s="12">
        <f t="shared" si="38"/>
        <v>19</v>
      </c>
      <c r="H82" s="12">
        <f t="shared" si="38"/>
        <v>12</v>
      </c>
      <c r="I82" s="12">
        <f t="shared" si="38"/>
        <v>75</v>
      </c>
      <c r="J82" s="12">
        <f t="shared" si="38"/>
        <v>13</v>
      </c>
      <c r="K82" s="12">
        <f t="shared" si="38"/>
        <v>18</v>
      </c>
      <c r="L82" s="12">
        <f t="shared" si="38"/>
        <v>50</v>
      </c>
      <c r="M82" s="12">
        <f t="shared" si="38"/>
        <v>10</v>
      </c>
      <c r="N82" s="12">
        <f t="shared" si="38"/>
        <v>10</v>
      </c>
      <c r="O82" s="12">
        <f t="shared" si="38"/>
        <v>89</v>
      </c>
      <c r="P82" s="12">
        <f t="shared" si="38"/>
        <v>12</v>
      </c>
      <c r="Q82" s="12"/>
      <c r="R82" s="12"/>
      <c r="S82" s="54">
        <f t="shared" si="36"/>
        <v>57</v>
      </c>
      <c r="T82" s="54">
        <f t="shared" si="37"/>
        <v>50</v>
      </c>
      <c r="U82" s="42"/>
    </row>
    <row r="83" spans="2:27" ht="15" customHeight="1" thickBot="1" x14ac:dyDescent="0.4">
      <c r="B83" s="103"/>
      <c r="C83" s="83"/>
      <c r="D83" s="13" t="s">
        <v>21</v>
      </c>
      <c r="E83" s="11">
        <v>0</v>
      </c>
      <c r="F83" s="11">
        <v>8</v>
      </c>
      <c r="G83" s="11">
        <v>4</v>
      </c>
      <c r="H83" s="11">
        <v>8</v>
      </c>
      <c r="I83" s="11">
        <v>10</v>
      </c>
      <c r="J83" s="11">
        <v>8</v>
      </c>
      <c r="K83" s="35">
        <v>8</v>
      </c>
      <c r="L83" s="35">
        <v>27</v>
      </c>
      <c r="M83" s="35">
        <v>8</v>
      </c>
      <c r="N83" s="35">
        <v>8</v>
      </c>
      <c r="O83" s="6">
        <v>27</v>
      </c>
      <c r="P83" s="6">
        <v>6</v>
      </c>
      <c r="Q83" s="6"/>
      <c r="R83" s="35"/>
      <c r="S83" s="59">
        <f t="shared" si="36"/>
        <v>38</v>
      </c>
      <c r="T83" s="59">
        <f t="shared" si="37"/>
        <v>32</v>
      </c>
      <c r="U83" s="6"/>
      <c r="V83">
        <f>SUM(G83,L83,O83,)</f>
        <v>58</v>
      </c>
    </row>
    <row r="84" spans="2:27" ht="15" customHeight="1" thickBot="1" x14ac:dyDescent="0.4">
      <c r="B84" s="103"/>
      <c r="C84" s="83"/>
      <c r="D84" s="13" t="s">
        <v>24</v>
      </c>
      <c r="E84" s="11">
        <v>0</v>
      </c>
      <c r="F84" s="11">
        <v>2</v>
      </c>
      <c r="G84" s="11">
        <v>15</v>
      </c>
      <c r="H84" s="11">
        <v>2</v>
      </c>
      <c r="I84" s="11">
        <v>13</v>
      </c>
      <c r="J84" s="11">
        <v>2</v>
      </c>
      <c r="K84" s="35">
        <v>7</v>
      </c>
      <c r="L84" s="35" t="s">
        <v>13</v>
      </c>
      <c r="M84" s="35">
        <v>0</v>
      </c>
      <c r="N84" s="35" t="s">
        <v>13</v>
      </c>
      <c r="O84" s="6" t="s">
        <v>13</v>
      </c>
      <c r="P84" s="6">
        <v>3</v>
      </c>
      <c r="Q84" s="6"/>
      <c r="R84" s="35"/>
      <c r="S84" s="59">
        <f t="shared" si="36"/>
        <v>9</v>
      </c>
      <c r="T84" s="59">
        <f t="shared" si="37"/>
        <v>11</v>
      </c>
      <c r="U84" s="6"/>
      <c r="V84">
        <f>SUM(G84,L84,O84,)</f>
        <v>15</v>
      </c>
    </row>
    <row r="85" spans="2:27" ht="15" customHeight="1" thickBot="1" x14ac:dyDescent="0.4">
      <c r="B85" s="104"/>
      <c r="C85" s="70"/>
      <c r="D85" s="13" t="s">
        <v>18</v>
      </c>
      <c r="E85" s="11">
        <v>0</v>
      </c>
      <c r="F85" s="11">
        <v>0</v>
      </c>
      <c r="G85" s="11">
        <v>0</v>
      </c>
      <c r="H85" s="11">
        <v>2</v>
      </c>
      <c r="I85" s="11">
        <v>52</v>
      </c>
      <c r="J85" s="11">
        <v>3</v>
      </c>
      <c r="K85" s="35">
        <v>3</v>
      </c>
      <c r="L85" s="35">
        <v>23</v>
      </c>
      <c r="M85" s="35">
        <v>2</v>
      </c>
      <c r="N85" s="35">
        <v>2</v>
      </c>
      <c r="O85" s="6">
        <v>62</v>
      </c>
      <c r="P85" s="6">
        <v>3</v>
      </c>
      <c r="Q85" s="6"/>
      <c r="R85" s="35"/>
      <c r="S85" s="59">
        <f t="shared" si="36"/>
        <v>10</v>
      </c>
      <c r="T85" s="59">
        <f t="shared" si="37"/>
        <v>7</v>
      </c>
      <c r="U85" s="43"/>
      <c r="V85">
        <f>SUM(G85,L85,O85,)</f>
        <v>85</v>
      </c>
    </row>
    <row r="86" spans="2:27" ht="15" customHeight="1" thickBot="1" x14ac:dyDescent="0.4">
      <c r="B86" s="9" t="s">
        <v>53</v>
      </c>
      <c r="C86" s="60"/>
      <c r="D86" s="61"/>
      <c r="E86" s="9">
        <f>E87</f>
        <v>4</v>
      </c>
      <c r="F86" s="9">
        <f t="shared" ref="F86:P87" si="39">F87</f>
        <v>12</v>
      </c>
      <c r="G86" s="9">
        <f t="shared" si="39"/>
        <v>41</v>
      </c>
      <c r="H86" s="9">
        <f t="shared" si="39"/>
        <v>2</v>
      </c>
      <c r="I86" s="9">
        <f t="shared" si="39"/>
        <v>13</v>
      </c>
      <c r="J86" s="9">
        <f t="shared" si="39"/>
        <v>2</v>
      </c>
      <c r="K86" s="9">
        <f t="shared" si="39"/>
        <v>2</v>
      </c>
      <c r="L86" s="9">
        <f t="shared" si="39"/>
        <v>5</v>
      </c>
      <c r="M86" s="9">
        <f t="shared" si="39"/>
        <v>2</v>
      </c>
      <c r="N86" s="9">
        <f t="shared" si="39"/>
        <v>6</v>
      </c>
      <c r="O86" s="9">
        <f t="shared" si="39"/>
        <v>16</v>
      </c>
      <c r="P86" s="9">
        <f t="shared" si="39"/>
        <v>2</v>
      </c>
      <c r="Q86" s="9"/>
      <c r="R86" s="9"/>
      <c r="S86" s="9">
        <f t="shared" si="36"/>
        <v>20</v>
      </c>
      <c r="T86" s="9">
        <f t="shared" si="37"/>
        <v>22</v>
      </c>
      <c r="U86" s="9"/>
    </row>
    <row r="87" spans="2:27" ht="15" customHeight="1" thickBot="1" x14ac:dyDescent="0.4">
      <c r="B87" s="106" t="s">
        <v>0</v>
      </c>
      <c r="C87" s="120" t="s">
        <v>54</v>
      </c>
      <c r="D87" s="15" t="s">
        <v>17</v>
      </c>
      <c r="E87" s="19">
        <f>E88</f>
        <v>4</v>
      </c>
      <c r="F87" s="19">
        <f t="shared" si="39"/>
        <v>12</v>
      </c>
      <c r="G87" s="19">
        <f t="shared" si="39"/>
        <v>41</v>
      </c>
      <c r="H87" s="19">
        <f t="shared" si="39"/>
        <v>2</v>
      </c>
      <c r="I87" s="19">
        <f t="shared" si="39"/>
        <v>13</v>
      </c>
      <c r="J87" s="19">
        <f t="shared" si="39"/>
        <v>2</v>
      </c>
      <c r="K87" s="19">
        <f t="shared" si="39"/>
        <v>2</v>
      </c>
      <c r="L87" s="19">
        <f t="shared" si="39"/>
        <v>5</v>
      </c>
      <c r="M87" s="19">
        <f t="shared" si="39"/>
        <v>2</v>
      </c>
      <c r="N87" s="19">
        <f t="shared" si="39"/>
        <v>6</v>
      </c>
      <c r="O87" s="19">
        <f t="shared" si="39"/>
        <v>16</v>
      </c>
      <c r="P87" s="19">
        <f t="shared" si="39"/>
        <v>2</v>
      </c>
      <c r="Q87" s="19"/>
      <c r="R87" s="19"/>
      <c r="S87" s="54">
        <f t="shared" si="36"/>
        <v>20</v>
      </c>
      <c r="T87" s="54">
        <f t="shared" si="37"/>
        <v>22</v>
      </c>
      <c r="U87" s="42"/>
    </row>
    <row r="88" spans="2:27" ht="15" thickBot="1" x14ac:dyDescent="0.4">
      <c r="B88" s="104"/>
      <c r="C88" s="121"/>
      <c r="D88" s="13" t="s">
        <v>32</v>
      </c>
      <c r="E88" s="11">
        <v>4</v>
      </c>
      <c r="F88" s="11">
        <v>12</v>
      </c>
      <c r="G88" s="11">
        <v>41</v>
      </c>
      <c r="H88" s="11">
        <v>2</v>
      </c>
      <c r="I88" s="11">
        <v>13</v>
      </c>
      <c r="J88" s="11">
        <v>2</v>
      </c>
      <c r="K88" s="35">
        <v>2</v>
      </c>
      <c r="L88" s="35">
        <v>5</v>
      </c>
      <c r="M88" s="35">
        <v>2</v>
      </c>
      <c r="N88" s="35">
        <v>6</v>
      </c>
      <c r="O88" s="6">
        <v>16</v>
      </c>
      <c r="P88" s="6">
        <v>2</v>
      </c>
      <c r="Q88" s="6"/>
      <c r="R88" s="35"/>
      <c r="S88" s="59">
        <f t="shared" si="36"/>
        <v>20</v>
      </c>
      <c r="T88" s="59">
        <f t="shared" si="37"/>
        <v>22</v>
      </c>
      <c r="U88" s="43"/>
    </row>
    <row r="89" spans="2:27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35">
      <c r="B90" s="44" t="s">
        <v>55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</row>
  </sheetData>
  <mergeCells count="93">
    <mergeCell ref="B58:B59"/>
    <mergeCell ref="B56:D56"/>
    <mergeCell ref="B57:D57"/>
    <mergeCell ref="B87:B88"/>
    <mergeCell ref="B70:B76"/>
    <mergeCell ref="C87:C88"/>
    <mergeCell ref="C61:C64"/>
    <mergeCell ref="B61:B64"/>
    <mergeCell ref="B80:D80"/>
    <mergeCell ref="B81:D81"/>
    <mergeCell ref="C82:C85"/>
    <mergeCell ref="B82:B85"/>
    <mergeCell ref="S54:U54"/>
    <mergeCell ref="J66:L66"/>
    <mergeCell ref="M66:O66"/>
    <mergeCell ref="S66:U66"/>
    <mergeCell ref="J78:L78"/>
    <mergeCell ref="M78:O78"/>
    <mergeCell ref="S78:U78"/>
    <mergeCell ref="J54:L54"/>
    <mergeCell ref="M54:O54"/>
    <mergeCell ref="S3:U3"/>
    <mergeCell ref="S22:U22"/>
    <mergeCell ref="J43:L43"/>
    <mergeCell ref="M43:O43"/>
    <mergeCell ref="S43:U43"/>
    <mergeCell ref="M3:O3"/>
    <mergeCell ref="J3:L3"/>
    <mergeCell ref="P3:R3"/>
    <mergeCell ref="H3:I3"/>
    <mergeCell ref="B7:B8"/>
    <mergeCell ref="B5:D5"/>
    <mergeCell ref="B6:D6"/>
    <mergeCell ref="H43:I43"/>
    <mergeCell ref="C10:C12"/>
    <mergeCell ref="C14:C16"/>
    <mergeCell ref="C17:C18"/>
    <mergeCell ref="B9:D9"/>
    <mergeCell ref="B13:D13"/>
    <mergeCell ref="B10:B12"/>
    <mergeCell ref="B14:B18"/>
    <mergeCell ref="F3:G3"/>
    <mergeCell ref="E3:E4"/>
    <mergeCell ref="B3:C4"/>
    <mergeCell ref="D3:D4"/>
    <mergeCell ref="F54:G54"/>
    <mergeCell ref="H54:I54"/>
    <mergeCell ref="B24:D24"/>
    <mergeCell ref="B22:C23"/>
    <mergeCell ref="D22:D23"/>
    <mergeCell ref="E22:E23"/>
    <mergeCell ref="F22:G22"/>
    <mergeCell ref="H22:I22"/>
    <mergeCell ref="B54:C55"/>
    <mergeCell ref="B45:D45"/>
    <mergeCell ref="B46:D46"/>
    <mergeCell ref="B50:D50"/>
    <mergeCell ref="B28:B41"/>
    <mergeCell ref="B26:B27"/>
    <mergeCell ref="B47:B49"/>
    <mergeCell ref="B51:B52"/>
    <mergeCell ref="F66:G66"/>
    <mergeCell ref="H66:I66"/>
    <mergeCell ref="F78:G78"/>
    <mergeCell ref="H78:I78"/>
    <mergeCell ref="B25:D25"/>
    <mergeCell ref="C26:C27"/>
    <mergeCell ref="C28:C31"/>
    <mergeCell ref="C32:C34"/>
    <mergeCell ref="B43:C44"/>
    <mergeCell ref="D43:D44"/>
    <mergeCell ref="E43:E44"/>
    <mergeCell ref="F43:G43"/>
    <mergeCell ref="C35:C37"/>
    <mergeCell ref="C38:C41"/>
    <mergeCell ref="E54:E55"/>
    <mergeCell ref="B66:C67"/>
    <mergeCell ref="C7:C8"/>
    <mergeCell ref="E66:E67"/>
    <mergeCell ref="B78:C79"/>
    <mergeCell ref="D78:D79"/>
    <mergeCell ref="E78:E79"/>
    <mergeCell ref="B68:D68"/>
    <mergeCell ref="B69:D69"/>
    <mergeCell ref="C70:C72"/>
    <mergeCell ref="C73:C74"/>
    <mergeCell ref="C75:C76"/>
    <mergeCell ref="B60:D60"/>
    <mergeCell ref="D54:D55"/>
    <mergeCell ref="C47:C49"/>
    <mergeCell ref="C51:C52"/>
    <mergeCell ref="D66:D67"/>
    <mergeCell ref="C58:C59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3" ma:contentTypeDescription="Create a new document." ma:contentTypeScope="" ma:versionID="af1c085a52e8ceb7b758c119c33bc6fc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669f45410a1d561f0bfeafffba4cae7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7A3958-18B8-4124-8796-4F0B2E6EE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bbc2d-6cad-4bae-a9b6-f7a9cc8f121c"/>
    <ds:schemaRef ds:uri="2ce0ca84-8b2a-4181-bf67-340254faf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746C0B-723B-48A8-BFB5-CFD08D7C3A5A}">
  <ds:schemaRefs>
    <ds:schemaRef ds:uri="71bbbc2d-6cad-4bae-a9b6-f7a9cc8f121c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ce0ca84-8b2a-4181-bf67-340254fafee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6CA0BB4-AFC3-40CA-A309-E15C99CC13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 Winters</dc:creator>
  <cp:keywords/>
  <dc:description/>
  <cp:lastModifiedBy>Joelle Reid</cp:lastModifiedBy>
  <cp:revision/>
  <dcterms:created xsi:type="dcterms:W3CDTF">2022-12-22T10:56:33Z</dcterms:created>
  <dcterms:modified xsi:type="dcterms:W3CDTF">2025-03-21T11:13:58Z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MediaServiceImageTags">
    <vt:lpwstr/>
  </property>
</Properties>
</file>