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F:\Grants Management\LEAP4Peace\4. Donor coordination\Planning MFA\2023\"/>
    </mc:Choice>
  </mc:AlternateContent>
  <xr:revisionPtr revIDLastSave="0" documentId="8_{14F38A1F-22B8-4D53-8E95-20E362276F77}" xr6:coauthVersionLast="47" xr6:coauthVersionMax="47" xr10:uidLastSave="{00000000-0000-0000-0000-000000000000}"/>
  <bookViews>
    <workbookView xWindow="-110" yWindow="-110" windowWidth="19420" windowHeight="10420" firstSheet="3" activeTab="4" xr2:uid="{FD3ED712-6225-44F2-8FF2-5C935D122595}"/>
  </bookViews>
  <sheets>
    <sheet name="Risk categories" sheetId="2" r:id="rId1"/>
    <sheet name="Overall" sheetId="4" r:id="rId2"/>
    <sheet name="Burundi Risk Assessment  2023" sheetId="5" r:id="rId3"/>
    <sheet name="Colombia Risk Assessment 2023" sheetId="6" r:id="rId4"/>
    <sheet name="L4P Myanmar Risk Assessement" sheetId="3" r:id="rId5"/>
    <sheet name="GAPS " sheetId="1" r:id="rId6"/>
  </sheets>
  <externalReferences>
    <externalReference r:id="rId7"/>
    <externalReference r:id="rId8"/>
    <externalReference r:id="rId9"/>
    <externalReference r:id="rId10"/>
    <externalReference r:id="rId11"/>
    <externalReference r:id="rId12"/>
  </externalReferences>
  <definedNames>
    <definedName name="Probability" localSheetId="2">[1]Ratings!$B$5:$B$9</definedName>
    <definedName name="Probability" localSheetId="3">[2]Ratings!$B$5:$B$9</definedName>
    <definedName name="Probability">[3]Ratings!$B$5:$B$9</definedName>
    <definedName name="Severity" localSheetId="2">[1]Ratings!$B$12:$B$16</definedName>
    <definedName name="Severity" localSheetId="3">[2]Ratings!$B$12:$B$16</definedName>
    <definedName name="Severity">[3]Ratings!$B$12:$B$16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2" i="6" l="1"/>
  <c r="L5" i="6"/>
  <c r="L6" i="6"/>
  <c r="B4" i="6"/>
  <c r="L4" i="6"/>
  <c r="B6" i="6"/>
  <c r="B7" i="6"/>
  <c r="L7" i="6"/>
  <c r="B8" i="6"/>
  <c r="B9" i="6"/>
  <c r="L9" i="6"/>
  <c r="B11" i="6"/>
  <c r="L11" i="6"/>
  <c r="B12" i="6"/>
  <c r="B13" i="6"/>
  <c r="B14" i="6"/>
  <c r="L14" i="6"/>
  <c r="L15" i="6"/>
  <c r="L16" i="6"/>
  <c r="B17" i="6"/>
  <c r="L17" i="6"/>
  <c r="B18" i="6"/>
  <c r="L18" i="6"/>
  <c r="B19" i="6"/>
  <c r="L19" i="6"/>
  <c r="L20" i="6"/>
  <c r="B21" i="6"/>
  <c r="L21" i="6"/>
  <c r="B22" i="6"/>
  <c r="L22" i="6"/>
  <c r="B23" i="6"/>
  <c r="L23" i="6"/>
  <c r="B24" i="6"/>
  <c r="L24" i="6"/>
  <c r="B25" i="6"/>
  <c r="L25" i="6"/>
  <c r="L26" i="6"/>
  <c r="B27" i="6"/>
  <c r="L27" i="6"/>
  <c r="B28" i="6"/>
  <c r="L29" i="6"/>
  <c r="B30" i="6"/>
  <c r="L30" i="6"/>
  <c r="B31" i="6"/>
  <c r="L31" i="6"/>
  <c r="B32" i="6"/>
  <c r="L32" i="6"/>
  <c r="L33" i="6"/>
  <c r="B34" i="6"/>
  <c r="L34" i="6"/>
  <c r="B35" i="6"/>
  <c r="L35" i="6"/>
  <c r="B36" i="6"/>
  <c r="L36" i="6"/>
  <c r="L37" i="6"/>
  <c r="L38" i="6"/>
  <c r="B39" i="6"/>
  <c r="L39" i="6"/>
  <c r="B40" i="6"/>
  <c r="L40" i="6"/>
  <c r="B41" i="6"/>
  <c r="L41" i="6"/>
  <c r="L42" i="6"/>
  <c r="B43" i="6"/>
  <c r="L43" i="6"/>
  <c r="B44" i="6"/>
  <c r="L44" i="6"/>
  <c r="B45" i="6"/>
  <c r="L45" i="6"/>
  <c r="B46" i="6"/>
  <c r="L46" i="6"/>
  <c r="L47" i="6"/>
  <c r="B48" i="6"/>
  <c r="L48" i="6"/>
  <c r="B4" i="5"/>
  <c r="J4" i="5"/>
  <c r="B5" i="5"/>
  <c r="J5" i="5"/>
  <c r="B6" i="5"/>
  <c r="J6" i="5"/>
  <c r="B7" i="5"/>
  <c r="J7" i="5"/>
  <c r="B8" i="5"/>
  <c r="B9" i="5"/>
  <c r="J9" i="5"/>
  <c r="J10" i="5"/>
  <c r="J11" i="5"/>
  <c r="B12" i="5"/>
  <c r="J12" i="5"/>
  <c r="B13" i="5"/>
  <c r="J13" i="5"/>
  <c r="B14" i="5"/>
  <c r="J15" i="5"/>
  <c r="B16" i="5"/>
  <c r="J16" i="5"/>
  <c r="B17" i="5"/>
  <c r="J17" i="5"/>
  <c r="B18" i="5"/>
  <c r="J18" i="5"/>
  <c r="J19" i="5"/>
  <c r="B20" i="5"/>
  <c r="J20" i="5"/>
  <c r="B21" i="5"/>
  <c r="J21" i="5"/>
  <c r="B22" i="5"/>
  <c r="B23" i="5"/>
  <c r="J23" i="5"/>
  <c r="J24" i="5"/>
  <c r="J25" i="5"/>
  <c r="B26" i="5"/>
  <c r="J26" i="5"/>
  <c r="J27" i="5"/>
  <c r="B28" i="5"/>
  <c r="J28" i="5"/>
  <c r="B29" i="5"/>
  <c r="J29" i="5"/>
  <c r="L10" i="6" l="1"/>
  <c r="L13" i="6"/>
  <c r="L8" i="6"/>
  <c r="B4" i="4"/>
  <c r="K4" i="4"/>
  <c r="B5" i="4"/>
  <c r="K5" i="4"/>
  <c r="B6" i="4"/>
  <c r="K6" i="4"/>
  <c r="B7" i="4"/>
  <c r="K7" i="4"/>
  <c r="K8" i="4"/>
  <c r="B9" i="4"/>
  <c r="K9" i="4"/>
  <c r="B10" i="4"/>
  <c r="K10" i="4"/>
  <c r="K12" i="4"/>
  <c r="K13" i="4"/>
  <c r="B14" i="4"/>
  <c r="K14" i="4"/>
  <c r="B15" i="4"/>
  <c r="K15" i="4"/>
  <c r="B16" i="4"/>
  <c r="K16" i="4"/>
  <c r="K17" i="4"/>
  <c r="B18" i="4"/>
  <c r="K18" i="4"/>
  <c r="B19" i="4"/>
  <c r="K19" i="4"/>
  <c r="B4" i="3" l="1"/>
  <c r="J4" i="3"/>
  <c r="B5" i="3"/>
  <c r="J5" i="3"/>
  <c r="B6" i="3"/>
  <c r="J6" i="3"/>
  <c r="J8" i="3"/>
  <c r="J9" i="3"/>
  <c r="B10" i="3"/>
  <c r="J10" i="3"/>
  <c r="J11" i="3"/>
  <c r="J12" i="3"/>
  <c r="J13" i="3"/>
  <c r="J14" i="3"/>
  <c r="J15" i="3"/>
  <c r="J16" i="3"/>
  <c r="J18" i="3"/>
  <c r="J19" i="3"/>
  <c r="J20" i="3"/>
  <c r="J21" i="3"/>
  <c r="J22" i="3"/>
  <c r="B1" i="6" l="1"/>
  <c r="A1" i="6"/>
  <c r="C1" i="6"/>
</calcChain>
</file>

<file path=xl/sharedStrings.xml><?xml version="1.0" encoding="utf-8"?>
<sst xmlns="http://schemas.openxmlformats.org/spreadsheetml/2006/main" count="483" uniqueCount="289">
  <si>
    <r>
      <rPr>
        <b/>
        <sz val="11"/>
        <color theme="1"/>
        <rFont val="Calibri"/>
        <family val="2"/>
      </rPr>
      <t xml:space="preserve">1. Contextual risks </t>
    </r>
    <r>
      <rPr>
        <sz val="11"/>
        <color theme="1"/>
        <rFont val="Calibri"/>
        <family val="2"/>
      </rPr>
      <t xml:space="preserve">
Assessing the risks related to the specific security situation in your country (including threats affecting the organization and individuals), the position of local and national governments, whether elections are taking place, the availability of materials and resources and, if relevant, the climate. 
</t>
    </r>
    <r>
      <rPr>
        <b/>
        <sz val="11"/>
        <color theme="1"/>
        <rFont val="Calibri"/>
        <family val="2"/>
      </rPr>
      <t xml:space="preserve">2. Programme risks </t>
    </r>
    <r>
      <rPr>
        <sz val="11"/>
        <color theme="1"/>
        <rFont val="Calibri"/>
        <family val="2"/>
      </rPr>
      <t xml:space="preserve">
Assessing the risks that could affect the intended results of the programme. This concerns the programme's very nature, such as its policy area, which could provoke a response from a range of actors. Programme risks could also be derived from the assumptions made while developing the Theory of Change, should they not turn out to be true. 
</t>
    </r>
    <r>
      <rPr>
        <b/>
        <sz val="11"/>
        <color theme="1"/>
        <rFont val="Calibri"/>
        <family val="2"/>
      </rPr>
      <t xml:space="preserve">3. Risks relating to implementing organizations </t>
    </r>
    <r>
      <rPr>
        <sz val="11"/>
        <color theme="1"/>
        <rFont val="Calibri"/>
        <family val="2"/>
      </rPr>
      <t xml:space="preserve">
Besides examining the many types of risks relating to the implementing organizations (including its chain responsibility, continuity, expertise, degree of independence, internal control, etc.), the risk analysis must pay special attention to fraud, state aid and inappropriate behavior and the safety of staff members.
</t>
    </r>
    <r>
      <rPr>
        <b/>
        <sz val="11"/>
        <color theme="1"/>
        <rFont val="Calibri"/>
        <family val="2"/>
      </rPr>
      <t xml:space="preserve">4. Risks relating to the use of technology and data </t>
    </r>
    <r>
      <rPr>
        <sz val="11"/>
        <color theme="1"/>
        <rFont val="Calibri"/>
        <family val="2"/>
      </rPr>
      <t xml:space="preserve">
The use of technology and subsequent collection, storage, transfer, use and destruction of data can result in significant risks to the safety, privacy and inclusion of target groups, programme staff and others. 
</t>
    </r>
  </si>
  <si>
    <t xml:space="preserve">Social media activity is low-profile to non-existent considering the current volatility of the political situation especially amongst online spheres. There has not been any serious breaches of information, but rumouring does happen amongst participants and political actors. The impact of this is combatted through selective information sharing and responsiveness only when completely necessary (to prevent magnification of attention). </t>
  </si>
  <si>
    <t>Moderate</t>
  </si>
  <si>
    <t>Possible</t>
  </si>
  <si>
    <t xml:space="preserve">Risk that NIMD Myanmar gets targeted in online disinformation campaigns or participants of activities are targeted or involve in online hatespeech that can harm NIMD's reputation and political space to work </t>
  </si>
  <si>
    <t>Misinformation and hatespeech</t>
  </si>
  <si>
    <t>4.4</t>
  </si>
  <si>
    <t>Likely</t>
  </si>
  <si>
    <t>Risk computer systems, social media accounts of NIMD Myanmar gets breached, exposing alumni and employee data and work documents</t>
  </si>
  <si>
    <t>Digital security</t>
  </si>
  <si>
    <t>4.3</t>
  </si>
  <si>
    <t xml:space="preserve">Printed “how to” digital information manuals will be included in the training materials delivering package. Pre-recorded “how to use the training platform” video will  be shared to individual participants, as well as in the Facebook group in case of online-training settings. Additionally, staff will undergo a virtual facilitation course to support staff in online dialogue process. </t>
  </si>
  <si>
    <t>Highly likely</t>
  </si>
  <si>
    <t xml:space="preserve">Participants and political actors risk to have lower digital literacy, regardless of which online platform is used. If online platforms are utilized more in the future, this will be increasigly imminent </t>
  </si>
  <si>
    <t>Low digital literacy of participants</t>
  </si>
  <si>
    <t>4.2</t>
  </si>
  <si>
    <t>Cuts in internet accesibility widespread since the coup. Less than optimal ICT structure may impede smooth functionality of the programme. Phone service providers are increasingly controlled by SAC affiliates.</t>
  </si>
  <si>
    <t xml:space="preserve"> ICT infrastructure</t>
  </si>
  <si>
    <t>4.1</t>
  </si>
  <si>
    <t>Risk relating to the use of technology and data</t>
  </si>
  <si>
    <t>Rigorous safeguarding policies and practices. Safeguarding measures are monitered and senior management held accountable. Clear expectations on staff and stakeholders on professional and personal conduct. Effective awareness on SEAH is conducted. Programmes are designed, implemented and monitored with a gender perspectives, including taking SEAH policies and practices into consideration. Allegations and concerns are responded to effectively using a survivor-centered approach</t>
  </si>
  <si>
    <t>Staff and stakeholders may be exposed to harmful SEAH practices</t>
  </si>
  <si>
    <t>Sexual Explotation Abuse and Harrasement (SEAH)</t>
  </si>
  <si>
    <t xml:space="preserve">NIMD Myanmar prioritizes staff safety-- staff have not required to come into the office since the coup, all work-related devices and documents have been either uploaded to the server and deleted or shredded, and daily check-ins through messaging apps are routine. Constant monitoring of situation and continuous communication mandatory when travelling to conflict affected areas (for example WhatsApp groups are made for each activity to report on location and activities). </t>
  </si>
  <si>
    <t xml:space="preserve">Safety of staff members at risk due to military takeover </t>
  </si>
  <si>
    <t xml:space="preserve">Staff safety </t>
  </si>
  <si>
    <t>Certain/Imminent</t>
  </si>
  <si>
    <t xml:space="preserve">The closure of the Myanmar Office will mean all country staff will be unfortunately be terminated. Those who have an interest in continuing in any following temporary relocation initiatives will have to be extended a new job offer and resign a seperate consultancy contract with NIMD. </t>
  </si>
  <si>
    <t xml:space="preserve">Staff turnover </t>
  </si>
  <si>
    <t>3.2</t>
  </si>
  <si>
    <t>Finance and HR manual to be created. Strict Standard Operating Procedures (SOP) have been formed and are in place to prevent fraud and corruption. Additionally, all staff signed a code of conduct and a provision has been included in staff contracts. NIMD Myanmar works with a 4-eyes principle with signing of financial documents and expenditure.</t>
  </si>
  <si>
    <t>Severe</t>
  </si>
  <si>
    <t>Unlikely</t>
  </si>
  <si>
    <t>Staff and stakeholders may be exposed to fraudulent and corruption practices</t>
  </si>
  <si>
    <t>Fraud and corruption</t>
  </si>
  <si>
    <t>3.1</t>
  </si>
  <si>
    <t>Risk relating to the implementing organization</t>
  </si>
  <si>
    <t xml:space="preserve">Adapt programming to target individual women political leaders, in contrast to targeting participants through political parties. Continuous assessment of  the political context and possible consequences and adaptations for our programming. Scenario planning, for each scenario that may follow the election, which will be laid out and determined what type of interventions are feasible to implement. Flexible programming based on the needs and feedback from political actors. </t>
  </si>
  <si>
    <t xml:space="preserve">Politicians and political actors (especially political parties) are under pressure to participate  in the SAC-organized elections. The public perception of these elections are that they cannot be free or fair, and are only being organized to solidify the junta's power grip in the eyes of international actors. As we appraoch the election period in Aug. 2023, Politicians and political actors may feel increasingly unsafe or the political tension between them may become higher. Trust between political actors may deteriorate as some may be forced to give in to pressure from either the public  or the SAC . </t>
  </si>
  <si>
    <t>Events and results around  the anticipated 2023 SAC-organized elections incite further political chaos</t>
  </si>
  <si>
    <t xml:space="preserve">Trust-building exercises will be facilitated with sensitivity of the political situation in mind. Great emphasis will be placed on getting feedback from participants about their comfort and safety while participanting in activities.  NIMD Myanmar will take care to carry out a thorough vetting process prior to holding any sort of interactive session to ensure that participants will be able to engage in dialogue with others in a safe and peacful setting. </t>
  </si>
  <si>
    <t xml:space="preserve">Politicians and political actors from every side of the conflict are faced with numurous discouraging safety and security risks. These may be compounded in the current political climate if participants choose to take part in certain in-person or online activities that require disclosing personal information to build trust.  In addition to this, the level of trust between our key stakeholders may be different than times prior to the coup, which would create a volatile environment for cooperation and dialogue between them. Considering the widespreadness of social media campaigns like "Social punishment" of people who show any connection to or support for the military, it can be assumed that is no middle ground and very little trust in political and social spheres of Myanmar society, which in turn could make efforts for dialogue and cooperation on other issues more difficult.  Detention of a participant due to claims by other political actors is still a possibility that cannot be ruled out. </t>
  </si>
  <si>
    <t>Safety and security concerns compound lack of trust and tolerance</t>
  </si>
  <si>
    <t>During a crisis situation where individuals are struggling to manage their mental and phsyical wellbeing, the relevancy of democracy education programs may be diminished. To those who do have the capacity and motivation to participate, the adequet resources (stable internet, privacy, etc.) might not be available to them to take part in planned activities.</t>
  </si>
  <si>
    <t xml:space="preserve">Low levels of willingness to participate in activities </t>
  </si>
  <si>
    <t xml:space="preserve">Programme risks </t>
  </si>
  <si>
    <t xml:space="preserve">Adapted target groups to bring in individual political actors rather than targeting participants who are members of registered political parties. NIMD Myanmar will continue to reassess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</si>
  <si>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There is minimal space between recognizing and legitimizing the new authorities and the pseudo-democratic process they have announced to launch, and endangering the political parties, cooperation partners and civil society, that we may be able to reach directly without any involvement of the governing authorities. Any support to the Civil Disobedience Movement, which has society-wide backing and essentially comprises anyone we would want to work with, is considered a serious crime, and if provided internationally, as criminal interference from a foreign agent. A recent announcement by the junta-backed  election commision (UEC) specifically bars political parties from interacting freely with international CSOs/NGOs/organizations.</t>
  </si>
  <si>
    <t>Lack of 'safe space'</t>
  </si>
  <si>
    <t xml:space="preserve">Undertake necessary precautions to prevent the contraction and spread of COVID-19 as advised by the WHO.  Conduct research and remain updated on regional COVID-19 restrictions via trusted news sources and international health organization. NIMD plans meetings/activities that are in-line with local COVID-19 safety regulations. </t>
  </si>
  <si>
    <t xml:space="preserve">Although the population has been adequetly vaccinated, COVID is very much still a pressing reality-- vaccine hesitancy and a militarized healthcare system means that COVID is still potentially fatal for those who cannot seek the propoer care. COVID cases can still affect travel on a case-by-case basis. </t>
  </si>
  <si>
    <t xml:space="preserve">COVID-19 restrictions tightened in Myanmar and neighboring countries </t>
  </si>
  <si>
    <t xml:space="preserve">The operating space for civil society and political parties continues to shrinkIn Myanmar, especially amongst civic actors that engage with political parties and democratic institutions. International organizations tthat continue to have a presence in the country are increasingly pressured to take a stance on the political situation. </t>
  </si>
  <si>
    <t>Shrinking of civic space and difficulties to obtain permission from local authorities to implement activities or set - up office in neighbouring countries.</t>
  </si>
  <si>
    <t>Risk associated with political stability, peace and security.  Conflict is likely to increase depending on the course the military will take and the reaction of the Ethnic Armed Organizations (EAOs)</t>
  </si>
  <si>
    <t>Increase in violent armed clashed in targeted programmed areas, certain areas become inaccessible or stakeholders are unable to travel or participate.</t>
  </si>
  <si>
    <t xml:space="preserve">Since the military coup on February 1st 2021, the future and prospects of the political context of Myanmar compelety turned. It is still unclear how the situation will develop. So far the military failed to establish meaningul control over the state but violence and supression by the military is increasing, the pro-democracy movement persist, and the National Unity Goverment (NUG) is gaining power and legitimacy. </t>
  </si>
  <si>
    <t xml:space="preserve">Fluidity of the political context. </t>
  </si>
  <si>
    <t>Contextual risks</t>
  </si>
  <si>
    <t>Actions to Mitigate Risk</t>
  </si>
  <si>
    <t>impact</t>
  </si>
  <si>
    <t>Likelihood</t>
  </si>
  <si>
    <t>Description</t>
  </si>
  <si>
    <t>Risk</t>
  </si>
  <si>
    <t>#</t>
  </si>
  <si>
    <t xml:space="preserve">Having a solid ICT-system in place is the best way to mitigate this risk. But not only making back-ups will be sufficient. In the past year, the Consortium Lead has invested in digital security tools (eg password-managers, encrypted emailing, etc) and awareness trainings. This knowlegde will be shared in the bigger network. </t>
  </si>
  <si>
    <t>Mitigate</t>
  </si>
  <si>
    <t>As the work of the Consortium will be in the physical and digital world, digital security Issues, including the hacking of systems, is a real risk. </t>
  </si>
  <si>
    <t>Digital vulnerabilities </t>
  </si>
  <si>
    <t xml:space="preserve">To mitigate this risk a Privacy Policy is in place </t>
  </si>
  <si>
    <t>With the General Data Protection Regulation (GPDR) in Europe, the risk of having a privacy breach is especially a risk for the Consortium Lead. </t>
  </si>
  <si>
    <t>Privacy breach (GPDR) </t>
  </si>
  <si>
    <t>Breach of Code of  Conduct </t>
  </si>
  <si>
    <t>By following the Monitoring, Evaluation, and Learning (PMEL) Framework the Consortium is able to identify these changes quickly. By making sure the communication lines in the network and to our donors are open, this risk is manageable</t>
  </si>
  <si>
    <t>With changing (political) contexts, the Consortium might be unable to deliver and measure results. </t>
  </si>
  <si>
    <t>Changing contexts </t>
  </si>
  <si>
    <t>Shrinking democratic space </t>
  </si>
  <si>
    <t>Within the programming, there might be a risk the Consortium Members offer a solution for not the most urgent problem. </t>
  </si>
  <si>
    <t>Supply-driven </t>
  </si>
  <si>
    <t>This in itself is again a risk that cannot be avoided. To make sure this risk is manageable we made sure the Safety &amp; Security policies are in place and communicated within the consortium.</t>
  </si>
  <si>
    <t>Natural desasters, health crisis or terrorist activities might hamper activities.  </t>
  </si>
  <si>
    <t>Natural desasters/Terroristactivity  </t>
  </si>
  <si>
    <t>To make sure this risk is mitigated, clear anti-fraud and corruption policies are in place and communicated within the consortium. Part of the capacity training will be to make sure the policies are more than only paper. Also the follow up within the Consortium on the due diligence review will be part of building this capacity. On top of this the Consortium has whistleblowing mechanism in place which would allow any person to come forward in case of any suspicion. </t>
  </si>
  <si>
    <t>Financial Mismanagement </t>
  </si>
  <si>
    <t>Shift of power </t>
  </si>
  <si>
    <t>The Consortium is (increasingly) working in political environments which are extremely polarised and divided and in countries that moved either just out of conflict, find themselves in conflict or are at risk of moving towards conflict. Working in these environments brings a certain safety and security risk with it. </t>
  </si>
  <si>
    <t>Working in Fragile and Conflict Affected Settings (FCAS) </t>
  </si>
  <si>
    <t>Action</t>
  </si>
  <si>
    <t>Impact</t>
  </si>
  <si>
    <t>Detail</t>
  </si>
  <si>
    <t xml:space="preserve">From the experienc of the past two years, we have seen how the working contexts can change and deteriorate rapidly. As part of the planning of the process, each Consortium Member is requested to reflect on the updated country context and perform PEA.  Consortium Members will work on the basis of solid risk assessment and mitigation plan that follows do-no-harm principle. For Myanmar, we have taken into consideration the current situation and the teams will conduct recurrent risk assessments before, during and after each activity. Changes might be expected in front of the SAC elections and GEN and NIMD will follow how the political and social context evolves. In  addition, Safety and Security strategies (what actual risks are seen) and Safety and Security measures (how is acted in certain situations) and the risks associated with the implementation of work have been managebale so far. We expect this to continue. </t>
  </si>
  <si>
    <t>Accept</t>
  </si>
  <si>
    <t xml:space="preserve">As the nature of our work is working with politicians, and in the coming  years there will be elections, there might be a continuity risks in each of the countries. The same goes for the risk of a shift of power due to a regime change.  For LEAP4Peace countries, in 2023 there will be local elections in Colombia and the SAC has planned elections in Myanmar. Next elections in Burundi will take place in 2025. </t>
  </si>
  <si>
    <t xml:space="preserve">For the Consortium, the principles of impartiality and inclusiveness are crucial and central to our work. These principles enable us to implement programmes effectively and make this risk is acceptable and can be (partly) mitigated. Adaptative programming to respond to the changes in context focus on where interventions and change can be maximise, has allowed the Consortium to implement without losing sight of the objectives. </t>
  </si>
  <si>
    <t xml:space="preserve">In any organisation there is a risk of fraud, financial mismanagement and ineffective countermeasures if one of both is detected. The risk might be higher where fomral bankiing system are insufficiently operating. </t>
  </si>
  <si>
    <t>Minor</t>
  </si>
  <si>
    <t>By adaptive programming and making sure, we learn from our mistakes (failing forward), the Consortium believes this risk is mitigated</t>
  </si>
  <si>
    <t xml:space="preserve">The phenomenon of shrinking democratic space and backlash against women rights and gender equality. </t>
  </si>
  <si>
    <t xml:space="preserve">Again, this is a risk that cannot be avoided or that can insured. However, by making sure the democratic landscape is known via the Gender Political Economy Analysis will ensure that the programme and its interventions are adjusted to respond to the posisiblities in the civic space without risking the lives of partners and individuals. By taking into account Security and Safety measures in the planning of all activties, the safety and security of staff and women leaders participants its also put at the center.  </t>
  </si>
  <si>
    <t>2.3</t>
  </si>
  <si>
    <t xml:space="preserve">2.4. </t>
  </si>
  <si>
    <t xml:space="preserve">Knwoledge gaps within the NIMD Network and Consortium Members </t>
  </si>
  <si>
    <t xml:space="preserve">Disparities in skill development amongst staff and Consortium Members might create deficiencies in performance. </t>
  </si>
  <si>
    <t xml:space="preserve">The Consortium is builts around the principle of mutual learning, aknowledging the knowledge and capacity in all Members. Relevant information is regularly shared and also there are opportunities to participate in trainings or receive technical assistance on specfic topics such as PME, Finance, etc. NIMD and GAPS are part of key WPS networks and will continue to share relevant studies and information.  </t>
  </si>
  <si>
    <t xml:space="preserve">COVID-19 </t>
  </si>
  <si>
    <t>Staff of Consortium Members and the people we work with are affected by COVID-19</t>
  </si>
  <si>
    <t>Avoid</t>
  </si>
  <si>
    <t xml:space="preserve">In 2023 it is expected that COVID-19 will be less of a threat, as vaccinations rates have advanced and people is more and more aware of precautions and safety measures. </t>
  </si>
  <si>
    <t>Integrity and SEAH</t>
  </si>
  <si>
    <t xml:space="preserve">NIMD's integrity and SEAH policy is in place and has been sahred among Consoritum Members. The same goes with the whistleblower procedure. In 2023, NIMD will organise awareness raising about the policy among the NIMD Network and partners. </t>
  </si>
  <si>
    <t>Changes in the Consortium Membership</t>
  </si>
  <si>
    <t xml:space="preserve">Contextual or internal developments might have negative impact on the active participation of the Members. </t>
  </si>
  <si>
    <t xml:space="preserve">The Steering Committee is meeting regularly, where all Consortium Members particpate and are able to bring in topics or issues of their interest and signal any problems. The Secretariat, led by the Coordinator, has prioritised to increase regular communication with all Consortium Members in order to ensure to build trusted relations. NIMD is in regular contact with the Ministry and will inform on any concern of this risk to materialise. </t>
  </si>
  <si>
    <t xml:space="preserve">Ensure their capacity strengthening  </t>
  </si>
  <si>
    <t>For most parties, the leaders responsible of the women's leagues at provincial and communal level have a low level of management and a lack of commitment.</t>
  </si>
  <si>
    <t xml:space="preserve">Weak capacity to advocate towards political parties </t>
  </si>
  <si>
    <t>Involve strong and stable CSOs to take ownership of the project
Continue fundraising</t>
  </si>
  <si>
    <t xml:space="preserve">There are very few CSOs and partners working in the policy area, which makes it difficult to sustain and scale up the achievements of the project.  </t>
  </si>
  <si>
    <t xml:space="preserve">Low ownership of the project's achievements </t>
  </si>
  <si>
    <t>Fund Raising</t>
  </si>
  <si>
    <t>Maintain good relations with the authorities and comply with the law on the functioning of non profit organisations in Burundi</t>
  </si>
  <si>
    <t>The Government may suspend the activities of NGOs and non profit associations s according to the changing context</t>
  </si>
  <si>
    <t xml:space="preserve">Retreat of the public space with paralysis of the activities of NGOs and non-profit associations </t>
  </si>
  <si>
    <t>Programme &amp; Project</t>
  </si>
  <si>
    <t>Operational (Programmatic)</t>
  </si>
  <si>
    <t>The BLTP takes care to verify identity cards, telephone numbers, and triangulate information among participants. The BLTP applies clear and transparent procurement procedures.</t>
  </si>
  <si>
    <t>Establishment of participant lists, compliance with procurement procedures</t>
  </si>
  <si>
    <t>Fraud</t>
  </si>
  <si>
    <t xml:space="preserve">Inform the staff about the safety measures and especially about what to do in such cases. Communicate the objectives of the project well </t>
  </si>
  <si>
    <t xml:space="preserve">The project is working on sensitive issues that affect the selfish interests of some people, including the authorities. Threats and intimidation may surface </t>
  </si>
  <si>
    <t>Threats and intimidation to staff</t>
  </si>
  <si>
    <t xml:space="preserve">Ensure regular monitoring of the political and security situation
</t>
  </si>
  <si>
    <t>The ruling party has taken almost all the seats in parliament. The opposition is unhappy and there is a risk of a new rebellion accompanied by a wave of violence</t>
  </si>
  <si>
    <t>Deterioration of the security situation</t>
  </si>
  <si>
    <t>Building trust with the community, the administration and political parties</t>
  </si>
  <si>
    <t>Support for women politicians can be interpreted as an act of subversion and destabilisation</t>
  </si>
  <si>
    <t>Poor interpretation of project activities by the Government</t>
  </si>
  <si>
    <t>Safety &amp; Security</t>
  </si>
  <si>
    <t>3.3</t>
  </si>
  <si>
    <t>Ensure sharing of action plans and reports with the Ministry
Inform the members of the Joint Committee on a monthly basis on the progress of activities</t>
  </si>
  <si>
    <t>BLTP has a partnership agreement with the ministry, which allows it to carry out policy interventions on the ground through good collaboration with members of the joint monitoring committee</t>
  </si>
  <si>
    <t xml:space="preserve">Not being able to maintain the commitment of technical committee members </t>
  </si>
  <si>
    <t xml:space="preserve">Involve the ministry's technical monitoring committee in the activities
Collaborate well with local authorities
Carry out lobbying activities  </t>
  </si>
  <si>
    <t>The ruling party only wants to hear about development support but not political support or governance</t>
  </si>
  <si>
    <t xml:space="preserve">Not having the ruling party on board </t>
  </si>
  <si>
    <t>Use the partnership conventions with the Ministry, promote the values of the BLTP and communicate well the donor's procedures and maintain good relations with the administrative staff at the base</t>
  </si>
  <si>
    <t>The organisation of field activities with political parties is done through local authorities. In this case ingerence is possible</t>
  </si>
  <si>
    <t>Interference by the ruling party or the authorities in the implementation of the project</t>
  </si>
  <si>
    <t>Organisational</t>
  </si>
  <si>
    <t>Discuss with the donor the feasibility of this activity
Discuss with the members of the joint committee</t>
  </si>
  <si>
    <t>The project focuses on  women's political participation. The economic support comes to accompany women politicians to better participate with a minimum of financial contributions within their respective political parties. This funding may not be accepted by the donor</t>
  </si>
  <si>
    <t>Support for women politicians' economic initiatives is not guaranteed</t>
  </si>
  <si>
    <t>Planning well 
Reviewing activities</t>
  </si>
  <si>
    <t>Lobby and advocacy sessions can take up more budget</t>
  </si>
  <si>
    <t>Les séances de lobby et plaidoyer peuvent prendre plus de budget</t>
  </si>
  <si>
    <t>Involve strong and stable CSOs to take ownership of the project
Plan possible activities with the approved budget
Continue fundraising</t>
  </si>
  <si>
    <t xml:space="preserve">The political space of Burundian women faces several obstacles that require stronger actions and a consistent budget.  </t>
  </si>
  <si>
    <t>Insufficient budget compared to the high needs</t>
  </si>
  <si>
    <t>Financial</t>
  </si>
  <si>
    <t>Support (Organisational)</t>
  </si>
  <si>
    <t xml:space="preserve">Participate actively in multi-country steering committee. 
</t>
  </si>
  <si>
    <t xml:space="preserve">The project is a multi-country and multi-stakeholder project, and the implementing partners need to work together towards the same objective. If there is no good communication, there is a risk that the expected results will not be achieved. 
</t>
  </si>
  <si>
    <t xml:space="preserve">Weak coordination among implementing partners </t>
  </si>
  <si>
    <t>Maintain a goos communication with the Ministry and a good collaboration with the Joint Monitoring Committee</t>
  </si>
  <si>
    <t xml:space="preserve">The implementation of BLTP activities is under the Minsitry of Interior and a technical committee has been established. Currently the relationship is good but depending on the context this might vary. 
</t>
  </si>
  <si>
    <t xml:space="preserve">Weak / lack of collaboration with the Ministry of Interior </t>
  </si>
  <si>
    <t xml:space="preserve">Strategies such as agreements with political authorities, MOUs and stakeholder involvement in the implementation of activities. Establishment of a monitoring system to detect and manage these. </t>
  </si>
  <si>
    <t xml:space="preserve">Political projects are multifaceted and difficult to manage. The governance style for such projects that require collaboration among political actors might be dififuclt to establish. </t>
  </si>
  <si>
    <t xml:space="preserve">Weak capacity to mange political interfaces of the project environment </t>
  </si>
  <si>
    <t xml:space="preserve">BLTP acts based on neutrality and will act as interface between the political parties. Dialogue sessions are planned in 2023 with all parties to ensure dialogue. </t>
  </si>
  <si>
    <t xml:space="preserve">The political parties are main actors of the programme. Tensions and little communication between the rulling party and the main opposition party can handicap the progress. 
</t>
  </si>
  <si>
    <t>Lack of / weak communication between actors</t>
  </si>
  <si>
    <t xml:space="preserve">Actors Based Pathway tool is used to asses in every planning cycle the interests, expectations and change pathway of each of the key actors. Regular communication and engagement with key actors involved in th implmentation of the programme are ensured, to allow for open discussions and manage expectations. </t>
  </si>
  <si>
    <t xml:space="preserve">Interests and expectations of key actors may change during the course of a project, especially for projects of a political nature. This could lead to disengagement of one or other actor. </t>
  </si>
  <si>
    <t xml:space="preserve">Lack of commitment from actors </t>
  </si>
  <si>
    <t xml:space="preserve">Make an in-depth analysis of the actors based on the duration of the project, the bduget and the areas of intervention without forgetting the analysis of the possible risks. Define RACI (responsible, accountable, consulted and informed). Make sure all actors are well infomed of their responsiblities as the project advances its implementation. 
</t>
  </si>
  <si>
    <t>Roles, responsibilities and accountability not well clarified between actors</t>
  </si>
  <si>
    <t xml:space="preserve">Unclear governance framework for the project between stakeholder 
</t>
  </si>
  <si>
    <t>Leadership (Governance)</t>
  </si>
  <si>
    <t>Actions to Minimise Risk</t>
  </si>
  <si>
    <t xml:space="preserve">Myanmar </t>
  </si>
  <si>
    <t>Burundi</t>
  </si>
  <si>
    <t>Performance</t>
  </si>
  <si>
    <t>Executive Director</t>
  </si>
  <si>
    <t>During 2022 and 2023</t>
  </si>
  <si>
    <t>NIMD continues to apply to new opportunities and establish lobbying strategies and dialogues with potential international funders to give continuity to our mission in Colombia and maintain the necessary staff for the implementation of activities.</t>
  </si>
  <si>
    <t>NIMD Colombia is finalizing some of its projects funded by others, and applying for new opportunities but it is possible that grants will not be awarded to continue with its mission of strengthening democracy.</t>
  </si>
  <si>
    <t>Fails to secure funding for new projects</t>
  </si>
  <si>
    <t>L4P Program Officer</t>
  </si>
  <si>
    <t>NIMD will continue to assist political parties to implement the gender approach in all instances and advance in the implementation of the GRIPP and will continue to work with other political actors (subnational elected bodies and relevant government agencies) on an adapted version of the GRIPP to comply with the target.</t>
  </si>
  <si>
    <t>The electoral priorities of political parties are constantly changing and they do not prioritize gender actions to advance in the promotion of women's political participation.</t>
  </si>
  <si>
    <t>The following elections (2023) may change the political priorities of the political parties.</t>
  </si>
  <si>
    <t>NIMD continues to provide technical assistance to political parties on gender issues training. And, it will continue to build relationships to promote equity actions within the parties. The new political reform proposed by the government of Gustavo Petro will include demands for political parties to address issues of parity, financing of female leadership and violence against political women.</t>
  </si>
  <si>
    <t>Political parties do not promote conditions of equality; consequently, women do not participate in power scenarios on equal terms with men.</t>
  </si>
  <si>
    <t xml:space="preserve">
Party structures have no interest in promoting gender equality </t>
  </si>
  <si>
    <t>From the begining of the program onwards</t>
  </si>
  <si>
    <t>NIMD promotes very strict criteria for team selection and with rigorous financial and administrative processes and adequate chain of supervision for every process. A consultancy with Transparency International was implemented with  to increase integrity standars.</t>
  </si>
  <si>
    <t>NIMD''s team gets involved in ill-intentioned processes in exchange of bribes</t>
  </si>
  <si>
    <t>Procurement processes are ill-intentioned to benefit third parties</t>
  </si>
  <si>
    <t>Fraude &amp; Corruption</t>
  </si>
  <si>
    <t>3.5</t>
  </si>
  <si>
    <t>L4P Program Officer
Confidential Counsellor</t>
  </si>
  <si>
    <t>NIMD has an integrity policy and an anti-harrasment policy which are part of labour contracts for staff, services contracts for consultants and providers, terms of reference for interventions and will be included in MoUs. The Confidential Counsellor is the focal point to manage this situations.</t>
  </si>
  <si>
    <t>During activities, NIMD staff, partners and/or beneficiares are sexual harrased or harras co-workers, partners and/or beneficiaries</t>
  </si>
  <si>
    <t>Sexual harrasment by co-workers, partners an/or beneficiaries</t>
  </si>
  <si>
    <t>NIMD have drafted ToR to quickly launch new recruitment processes and have enough staff to support activities while vacancies are filled</t>
  </si>
  <si>
    <t xml:space="preserve">NIMD loses team and has to spend time looking for and preparing other members </t>
  </si>
  <si>
    <t>NIMD's team resigns due to external incentives or personal reasons</t>
  </si>
  <si>
    <t>Human Resources</t>
  </si>
  <si>
    <t>3.4</t>
  </si>
  <si>
    <t>From January 2021 to December 2025</t>
  </si>
  <si>
    <t>NIMD will prioritize actions and resources that can be held and will reschedule actions that are dependant of public stability</t>
  </si>
  <si>
    <t xml:space="preserve">Due to riots and instability NIMD can't reach territories neither can guarantee participation of civil society </t>
  </si>
  <si>
    <t xml:space="preserve">Riots and instability affect the development of activities </t>
  </si>
  <si>
    <t>A consultancy with Protection International was made for staff and beneficiaries to ensure the team knows how to act in case a situation happens.</t>
  </si>
  <si>
    <t xml:space="preserve">Illegal groups threathen NIMD team and beneficiaries preventing the development of interventions </t>
  </si>
  <si>
    <t xml:space="preserve">Beneficiaries and team are threathened by illegal groups </t>
  </si>
  <si>
    <t>NIMD works through Memorandums of Understanding and/or contracts with local partners. Those documents state how decision are made in a join venture and the legal tools to solve problems</t>
  </si>
  <si>
    <t>Decisions and actions of local partners on joint initiatives are developed without reaching an agreement with NIMD and are perjudicial to our beneficiaries and prioritzed actors, tainting NIMD organisational reputation</t>
  </si>
  <si>
    <t>Local partners affects NIMD Colombia organisational reputatation</t>
  </si>
  <si>
    <t>All joint ventures has governance structure and checks and balances which allows mututal supervision on how processes are complied to ensure a proper funds management</t>
  </si>
  <si>
    <t>Poor financial management by main aplicants on joint ventures results in financial loss due unelegible expenditure</t>
  </si>
  <si>
    <t>Unelegible costs due partners funds mismanagement</t>
  </si>
  <si>
    <t>Planning</t>
  </si>
  <si>
    <t>1.2</t>
  </si>
  <si>
    <t>NIMD created a stakeholder alliance in 2020 with state agencies and international cooperation. In the last year, it has maintained the technical tasks force to coordinate the actions of the observatory and give it sustainability. Finally, NIMD will direct funding for the creation of the observatory's indicators.</t>
  </si>
  <si>
    <t>Local partners left the violence agains women in politics observatory or decide not to join because there are no enough incentives to be part of it</t>
  </si>
  <si>
    <t>The allies of the violence against women in politics observatory fails to keep their commitment</t>
  </si>
  <si>
    <t>Who</t>
  </si>
  <si>
    <t>When</t>
  </si>
  <si>
    <t xml:space="preserve">Colombia </t>
  </si>
  <si>
    <t>Overall</t>
  </si>
  <si>
    <t xml:space="preserve">Likelihood </t>
  </si>
  <si>
    <t xml:space="preserve">Impact </t>
  </si>
  <si>
    <t xml:space="preserve">Actions to mitigate risk </t>
  </si>
  <si>
    <t>Risks for CSOs and women engaged in project activities, potentially increased risks of ostracization or forms of intimidation by gatekeepers; affecting both project participants and community members.</t>
  </si>
  <si>
    <t xml:space="preserve">1.1. </t>
  </si>
  <si>
    <t xml:space="preserve">Political </t>
  </si>
  <si>
    <t>Risk description</t>
  </si>
  <si>
    <t>Those involved in the key informant interviews and development of the report will be anonymised as standard and where necessary will only be named with informed consent and pseudonymised where possible. Regular evaluation of the context and security assessments will be undertaken to inform any changes, mitigation and contingency procedures as required.</t>
  </si>
  <si>
    <t>Pushback from national governments; partner office relationships with decision makers are impacted</t>
  </si>
  <si>
    <t>1.2.</t>
  </si>
  <si>
    <t>High</t>
  </si>
  <si>
    <t>Advocacy messaging, especially that refers specific governments, will be checked with consortium members to ensure that messaging aligns and suits national contexts.</t>
  </si>
  <si>
    <t>Changes in political environments, especially post-elections, reduction in civic and democratic space, making it more difficult to do lobbying.</t>
  </si>
  <si>
    <t xml:space="preserve">1.3. </t>
  </si>
  <si>
    <t>Regular communication with consortium members. Activities have not been designed to target any specific politicians or government party, so while plans could be adapted, they should be suitable for all, and can target international agreements and the commitments already made. Any messages about a L4P country, or shared within the country, will be checked with the NIMD office/partner beforehand.</t>
  </si>
  <si>
    <t>Low</t>
  </si>
  <si>
    <t>Changes to civic society space</t>
  </si>
  <si>
    <t xml:space="preserve">Regular communication with consortium members, particularly with Myanmar in light of the ongoing political situation. </t>
  </si>
  <si>
    <t>1.4.</t>
  </si>
  <si>
    <t>Appearing to align with repressive governments</t>
  </si>
  <si>
    <t>Develop advocacy messaging that doesn’t overly praise governments for positive actions, and maintains a clear neutrality of CSOs involved. Any messages about a L4P country, or shared within the country, will be checked with the NIMD office/partner beforehand.</t>
  </si>
  <si>
    <t xml:space="preserve">1.5. </t>
  </si>
  <si>
    <t>Unclear or ineffective messaging due to variety of actors in wide range of contexts.</t>
  </si>
  <si>
    <t>1.6.</t>
  </si>
  <si>
    <t>Advocacy messaging will be checked with consortium members to ensure that suits national contexts, and will be quality checked by senior staff in GAPS &amp; NIMD to ensure that the messaging is clear and meets quality of work expected to make a clear impact. Friendly contacts and stakeholders will also be asked for feedback on advocacy products, and revisions may be made.</t>
  </si>
  <si>
    <t>Staff member commits financial fraud, and funds are taken from the project.</t>
  </si>
  <si>
    <t xml:space="preserve">Financial </t>
  </si>
  <si>
    <t>2.</t>
  </si>
  <si>
    <t>2.1.</t>
  </si>
  <si>
    <t xml:space="preserve">Current financial management systems protect against this, with multiple levels of approval needed for spend – with finance staff at Saferworld and project staff at GAPS monitoring expenditure. Detailed financial reporting is also submitted to NIMD on a quarterly basis. </t>
  </si>
  <si>
    <t>Exchange rates may change. GAPS budget and payments are calculated in EUR but expenditure is in GBP, so if the exchange rate changes, GAPS may not be able to afford the planned activities in GBP.</t>
  </si>
  <si>
    <t>2.2.</t>
  </si>
  <si>
    <t>Budget has been developed to have some space in mind, and if the exchange rate changes considerably, we can reassess planned activities and reschedule later activities to take place in 2023.</t>
  </si>
  <si>
    <t>Organisational data being compromised.</t>
  </si>
  <si>
    <t xml:space="preserve">Institutional </t>
  </si>
  <si>
    <t xml:space="preserve">Any sensitive personal or organisational information will remain confidential; sharing all documents on secure platforms such as Microsoft Teams. </t>
  </si>
  <si>
    <t xml:space="preserve">Low </t>
  </si>
  <si>
    <t>Organizational management processes may be disrupted as GAPS project lead (Policy, Advocacy and Communications Manager – Sangeetha Navaratnam-Blair) will be on maternity leave for 10-12 months.</t>
  </si>
  <si>
    <t>3.2.</t>
  </si>
  <si>
    <t>Recruitment for a staff member to cover this role has already begun (will have concluded by the start of 2023), handover between the staff will occur before the project lead goes on maternity leave and this will be accompanied by detailed handover notes that can be referred to, along with the 2022 &amp; 2023 annual plan and existing programme documents especially the programme proposal. The GAPS Director will also monitor and support this handover process. As she has been involved with the project already and sits on the Steering Committee, she also has an existing knowledge of the project.
NIMD will meet with the staff member covering the GAPS project lead role and support with induction into the project.</t>
  </si>
  <si>
    <t xml:space="preserve">Moderate </t>
  </si>
  <si>
    <t xml:space="preserve">4. </t>
  </si>
  <si>
    <t>Public health risk of COVID-19 and effects of the global pandemic on project implementation.</t>
  </si>
  <si>
    <t xml:space="preserve">Programmatic </t>
  </si>
  <si>
    <t>All project activities will be planned to be virtual and with contingencies for greater likelihood of unexpected absences due to illness.</t>
  </si>
  <si>
    <r>
      <t xml:space="preserve">Safeguarding incident: sexual exploitation, harassment, discrimination, intimidation or abuse of authority; </t>
    </r>
    <r>
      <rPr>
        <i/>
        <sz val="11"/>
        <color theme="1"/>
        <rFont val="Calibri"/>
        <family val="2"/>
        <scheme val="minor"/>
      </rPr>
      <t>perpetrated</t>
    </r>
    <r>
      <rPr>
        <sz val="11"/>
        <color theme="1"/>
        <rFont val="Calibri"/>
        <family val="2"/>
        <scheme val="minor"/>
      </rPr>
      <t xml:space="preserve"> </t>
    </r>
    <r>
      <rPr>
        <i/>
        <sz val="11"/>
        <color theme="1"/>
        <rFont val="Calibri"/>
        <family val="2"/>
        <scheme val="minor"/>
      </rPr>
      <t>against GAPS staff member, L4P consortium member staff or external project participant.</t>
    </r>
  </si>
  <si>
    <t>Prior to any project activity, NIMD SEAH policy will be proactively shared and reporting mechanisms will be made clear to all participants and staff. The policy will be followed closely, with a zero tolerance for any form of SEAH or other misconduct. If a report is made, the related activity will be paused immediately and risk assessed as to whether it is safe and respectful to continue. Support will be provided to those affected directly and indirectly.</t>
  </si>
  <si>
    <t>GAPS</t>
  </si>
  <si>
    <t>4.1.</t>
  </si>
  <si>
    <t>4.2.</t>
  </si>
  <si>
    <t xml:space="preserve"> The forthcoming SAC organized elections are currently a significant topic of interest amongst smaller ethnic political parties,  and NIMD Myanmar is continuing to adopt an impartial approach to diverse viewpoints  while taking a stance against undemocratic actors. Therefore, NIMD Myanmar has adapted target groups to focus on individual political actors rather than targeting participants who are members of registered political parties. Continuous assessment of  the political context and possible consequences and adaptations for our programming. Scenario planning, for each scenario laid out and determined what type of interventions are feasible to implement. Flexible programming based on a phased and programmatic approach. continued scouting for possibilities combined with careful risk assessment &amp; mitigation. The team has been following closely the political context developments and putting together a bi-weekly news brief. Critical factors like possibility of some political parties baing dismantled or named terrorist organizations has been closely monitoried. Thus far there has not been such factors, which would have fully prevented our work. GEN:  Both Kachin and Shan States are relatively bigger in terms of geographical area than the rest. So, the negative impact on the program depends on where exactly this armed conflict is happenening. For instance, there can some risks imposed to GEN because of election in 2023. The election would not be recognized by almost all of CSOs and communities in Myanmar. There will strong opposition against the election committee controlled by military council. In this situation, GEN would consult with its network members and explore possible ways to adpat the situation together with the network members. Anyhow, GEN would need to continue its low-profile implementation that is based on the concensus of the network members who are working on all levels in the country:local, sub-national and national. </t>
  </si>
  <si>
    <t xml:space="preserve">NIMD Myanmar will continue to monitor decrees made by the SAC to navigate restrictive measures accordingly. NIMD Myanmar operates from a regional office which will be registered in Thailand, a country known to be a hub for international NGOs carrying out programmes for target groups in Myanmar. NIMD Myanmar continuously assesses the safety and security implications of specific target groups and regions and adapts accordingly to mitigate any intentional or untintentional provocation of unwanted actors. Remain in close contact with Myanmar-focused NGOs in Thailand, and aims to improve information sharing amongst this network of like-minded CSOs.NIMD Myanmar will continue to nurture virtual safe spaces for actors to engage through training and discussion sessions which adhere to a consistent and reliable safety and security protocol; e.g. zoom code entry systems and settings configured to prioritize individual pariticpant privacy while also fostering a sense of safety for others. GEN: Reasses target audiences for any future program initiatives, prioritizing safety and security of participants. Direct physical outreach and congregation will be subject to harsher scrutiny-- therefore, it is imperative that we explore alternative channels for fostering communities that harbor democratic culture, especially digital/virtual safe spaces and learning hubs which can be accessed both online and offline. </t>
  </si>
  <si>
    <t xml:space="preserve">Now that in-person trainings have and can continue to take place, travel arrangements need to be carefully planned for each participant based on their individual safety/security situations. NIMD Myanmar continues to work on the basis of careful and frequent political and security analysis, especially examining factors that may affect the participants' abilities to attend in-person and online activities.  If necessary, planned activities will be postponed or reprogrammed. NIMD Myanmar gives security briefs to participants prior to every event that goes over the procedures that may mitigate safety and security risks. For online participants, NIMD Myanmar provides resources to participants ahead of actvities that may help them overcome common technical issues in conflict-ridden regions such as powerbanks to charge devices through power cuts and follow up lecture materials delivered through secure channels for them to review in their own time. GEN: careful and frequent political and security analysis. These will be undertaken in advance of all program deployments with an emphasis on obtaining useful information from relevant national and local media and key political party contacts in states and regions where we work.  If necessary, planned activities will be postponed or reprogrammed. </t>
  </si>
  <si>
    <t xml:space="preserve"> Continued engagement with women political leaders and alumni. Continued and ongoing needs assessmnet with relevant stakeholders to ensure relevance and effectiveness  of programming.  Communication strategies in place to effectively disseminate our messages and programme. GEN: continued and ongoing needs assessmnet with relevant stakeholders to ensure relevance and effectiveness  of programming.  Communication strategies in place to effectively disseminate our messages and programme.</t>
  </si>
  <si>
    <t xml:space="preserve">Approximately half of the old team has relocated to Thailand on consultant contracts. Some staff members have shown signs of overload and these signs should be taken seriously and psycho social support providers sought out to be available for the staff when needed. Contracts to be reviewed and revised to allow for ample rest between the intese implementation of activities (holidays, leave days, etc. need to be considered in the new context). GEN: GEN closed its office since February 2021, and still continues working from home practice. GEN's registration expired at December 2021. But according to majority of its network members, GEN decided not to extend its organizational registration at military council. Then GEN started relocation of some staff outside of Myanmar and to be able to open new bank accounts there to accept funding from international donors. GEN is working on the registration in the US. </t>
  </si>
  <si>
    <t>Team has discussed extensivley which platofrms to communicate through, when, and how. Consultants working in Thailand also use a VPN when it is appropriate. Staff signed code of conduct on the usage of social media and IT material. Sensitive information not to be talked over via the phone or the internet and if there is no other choice, codewords will be used. If necessary regular change of phone numbers and simcards. Usage of VPN by staff is recommended when dealing with sensitive information. GEN: Procedures to be developed for staff for cyber and IT security. Staff signed code of conduct on the usage of social media and IT material. Sensitive information not to be talked over via the phone or the internet and if there is no other choice, codewords will be used.</t>
  </si>
  <si>
    <t xml:space="preserve">NIMD Myanmar: Provide participants with VPN services, which they may turn on/off at their own convenience and discretion. Provide participants with simcards and offline materials in case internet is cut off. Provide participants with simcards and offline materials in case internet is cut off. GEN: Some areas in the country are now experiencing internet shutdown, but the assumption here is that total or complete internet shutdown across the whole country is unlikely and even if there is an internet shutdown in Kachin or Shan States, it will happen in some townships like the military junta does now and the accessibility to mobile connection or internet form the operators of neighboring Thailand.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</si>
</sst>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quot;$&quot;* #,##0_-;\-&quot;$&quot;* #,##0_-;_-&quot;$&quot;* &quot;-&quot;??_-;_-@"/>
    <numFmt numFmtId="165" formatCode="_-&quot;$&quot;* #,##0_-;\-&quot;$&quot;* #,##0_-;_-&quot;$&quot;* &quot;-&quot;??_-;_-@_-"/>
  </numFmts>
  <fonts count="21"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1"/>
      <name val="Calibri"/>
      <family val="2"/>
    </font>
    <font>
      <b/>
      <sz val="11"/>
      <color theme="1"/>
      <name val="Calibri"/>
      <family val="2"/>
    </font>
    <font>
      <sz val="10"/>
      <color theme="0"/>
      <name val="Arial"/>
      <family val="2"/>
    </font>
    <font>
      <sz val="10"/>
      <name val="Calibri"/>
      <family val="2"/>
      <scheme val="minor"/>
    </font>
    <font>
      <b/>
      <sz val="10"/>
      <color theme="1"/>
      <name val="Calibri"/>
      <family val="2"/>
      <scheme val="minor"/>
    </font>
    <font>
      <sz val="10"/>
      <color theme="1"/>
      <name val="Calibri"/>
      <family val="2"/>
      <scheme val="minor"/>
    </font>
    <font>
      <b/>
      <sz val="10"/>
      <color theme="1"/>
      <name val="Calibri"/>
      <family val="2"/>
    </font>
    <font>
      <sz val="11"/>
      <color theme="8"/>
      <name val="Arial"/>
      <family val="2"/>
    </font>
    <font>
      <b/>
      <sz val="10"/>
      <name val="Arial"/>
      <family val="2"/>
    </font>
    <font>
      <sz val="10"/>
      <color theme="1"/>
      <name val="Calibri"/>
      <family val="2"/>
    </font>
    <font>
      <sz val="10"/>
      <color theme="0"/>
      <name val="Arial Narrow"/>
      <family val="2"/>
    </font>
    <font>
      <b/>
      <sz val="10"/>
      <color theme="0"/>
      <name val="Calibri"/>
      <family val="2"/>
      <scheme val="minor"/>
    </font>
    <font>
      <b/>
      <sz val="10"/>
      <color theme="0"/>
      <name val="Calibri"/>
      <family val="2"/>
    </font>
    <font>
      <b/>
      <sz val="10"/>
      <name val="Calibri"/>
      <family val="2"/>
      <scheme val="minor"/>
    </font>
    <font>
      <sz val="36"/>
      <color theme="1"/>
      <name val="Calibri"/>
      <family val="2"/>
      <scheme val="minor"/>
    </font>
    <font>
      <sz val="36"/>
      <color theme="1"/>
      <name val="Arial"/>
      <family val="2"/>
    </font>
    <font>
      <i/>
      <sz val="11"/>
      <color theme="1"/>
      <name val="Calibri"/>
      <family val="2"/>
      <scheme val="minor"/>
    </font>
  </fonts>
  <fills count="24">
    <fill>
      <patternFill patternType="none"/>
    </fill>
    <fill>
      <patternFill patternType="gray125"/>
    </fill>
    <fill>
      <patternFill patternType="solid">
        <fgColor rgb="FFFFFFFF"/>
        <bgColor rgb="FFFFFFFF"/>
      </patternFill>
    </fill>
    <fill>
      <patternFill patternType="solid">
        <fgColor indexed="9"/>
        <bgColor indexed="64"/>
      </patternFill>
    </fill>
    <fill>
      <patternFill patternType="solid">
        <fgColor theme="5" tint="0.39997558519241921"/>
        <bgColor rgb="FFFFFFFF"/>
      </patternFill>
    </fill>
    <fill>
      <patternFill patternType="solid">
        <fgColor theme="9"/>
        <bgColor rgb="FFFFFFFF"/>
      </patternFill>
    </fill>
    <fill>
      <patternFill patternType="solid">
        <fgColor rgb="FFFFC000"/>
        <bgColor rgb="FFFFFFFF"/>
      </patternFill>
    </fill>
    <fill>
      <patternFill patternType="solid">
        <fgColor theme="5"/>
        <bgColor theme="5"/>
      </patternFill>
    </fill>
    <fill>
      <patternFill patternType="solid">
        <fgColor rgb="FFBDD6EE"/>
        <bgColor rgb="FFBDD6EE"/>
      </patternFill>
    </fill>
    <fill>
      <patternFill patternType="solid">
        <fgColor rgb="FFFF0000"/>
        <bgColor rgb="FFFFFFFF"/>
      </patternFill>
    </fill>
    <fill>
      <patternFill patternType="solid">
        <fgColor theme="5"/>
        <bgColor rgb="FFFFFFFF"/>
      </patternFill>
    </fill>
    <fill>
      <patternFill patternType="solid">
        <fgColor rgb="FF92D050"/>
        <bgColor rgb="FFFFFFFF"/>
      </patternFill>
    </fill>
    <fill>
      <patternFill patternType="solid">
        <fgColor theme="1"/>
        <bgColor theme="1"/>
      </patternFill>
    </fill>
    <fill>
      <patternFill patternType="solid">
        <fgColor theme="4" tint="0.59999389629810485"/>
        <bgColor indexed="64"/>
      </patternFill>
    </fill>
    <fill>
      <patternFill patternType="solid">
        <fgColor theme="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rgb="FFFFD966"/>
        <bgColor indexed="64"/>
      </patternFill>
    </fill>
    <fill>
      <patternFill patternType="solid">
        <fgColor theme="3" tint="0.79998168889431442"/>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s>
  <borders count="19">
    <border>
      <left/>
      <right/>
      <top/>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bottom style="medium">
        <color rgb="FF000000"/>
      </bottom>
      <diagonal/>
    </border>
    <border>
      <left/>
      <right style="medium">
        <color rgb="FF000000"/>
      </right>
      <top/>
      <bottom/>
      <diagonal/>
    </border>
    <border>
      <left style="medium">
        <color rgb="FF000000"/>
      </left>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110">
    <xf numFmtId="0" fontId="0" fillId="0" borderId="0" xfId="0"/>
    <xf numFmtId="0" fontId="2" fillId="0" borderId="0" xfId="2"/>
    <xf numFmtId="0" fontId="2" fillId="0" borderId="0" xfId="2" applyAlignment="1">
      <alignment horizontal="left" vertical="center"/>
    </xf>
    <xf numFmtId="0" fontId="2" fillId="0" borderId="0" xfId="2" applyAlignment="1">
      <alignment horizontal="left" vertical="center" wrapText="1"/>
    </xf>
    <xf numFmtId="0" fontId="1" fillId="0" borderId="0" xfId="2" applyFont="1" applyAlignment="1">
      <alignment horizontal="left" vertical="center"/>
    </xf>
    <xf numFmtId="0" fontId="6" fillId="2" borderId="0" xfId="2" applyFont="1" applyFill="1" applyAlignment="1">
      <alignment horizontal="left" vertical="center"/>
    </xf>
    <xf numFmtId="0" fontId="7" fillId="3" borderId="9" xfId="2" applyFont="1" applyFill="1" applyBorder="1" applyAlignment="1">
      <alignment horizontal="left" vertical="center" wrapText="1"/>
    </xf>
    <xf numFmtId="0" fontId="8" fillId="4" borderId="10" xfId="2" applyFont="1" applyFill="1" applyBorder="1" applyAlignment="1">
      <alignment horizontal="center" vertical="center" wrapText="1"/>
    </xf>
    <xf numFmtId="0" fontId="8" fillId="5" borderId="10" xfId="2" applyFont="1" applyFill="1" applyBorder="1" applyAlignment="1">
      <alignment horizontal="center" vertical="center" wrapText="1"/>
    </xf>
    <xf numFmtId="0" fontId="9" fillId="2" borderId="10" xfId="2" applyFont="1" applyFill="1" applyBorder="1" applyAlignment="1">
      <alignment horizontal="left" vertical="center" wrapText="1"/>
    </xf>
    <xf numFmtId="0" fontId="10" fillId="2" borderId="10" xfId="2" applyFont="1" applyFill="1" applyBorder="1" applyAlignment="1">
      <alignment horizontal="left" vertical="center" wrapText="1"/>
    </xf>
    <xf numFmtId="0" fontId="7" fillId="2" borderId="10" xfId="2" applyFont="1" applyFill="1" applyBorder="1" applyAlignment="1">
      <alignment horizontal="left" vertical="center" wrapText="1"/>
    </xf>
    <xf numFmtId="0" fontId="8" fillId="6" borderId="10" xfId="2" applyFont="1" applyFill="1" applyBorder="1" applyAlignment="1">
      <alignment horizontal="center" vertical="center" wrapText="1"/>
    </xf>
    <xf numFmtId="0" fontId="11" fillId="0" borderId="0" xfId="2" applyFont="1" applyAlignment="1">
      <alignment horizontal="left" vertical="center" wrapText="1"/>
    </xf>
    <xf numFmtId="0" fontId="10" fillId="7" borderId="10" xfId="2" applyFont="1" applyFill="1" applyBorder="1" applyAlignment="1">
      <alignment horizontal="left" vertical="center" wrapText="1"/>
    </xf>
    <xf numFmtId="0" fontId="10" fillId="8" borderId="13" xfId="2" applyFont="1" applyFill="1" applyBorder="1" applyAlignment="1">
      <alignment horizontal="left" vertical="center"/>
    </xf>
    <xf numFmtId="0" fontId="7" fillId="2" borderId="14" xfId="2" applyFont="1" applyFill="1" applyBorder="1" applyAlignment="1">
      <alignment horizontal="left" vertical="center" wrapText="1"/>
    </xf>
    <xf numFmtId="0" fontId="8" fillId="9" borderId="12" xfId="2" applyFont="1" applyFill="1" applyBorder="1" applyAlignment="1">
      <alignment horizontal="center" vertical="center" wrapText="1"/>
    </xf>
    <xf numFmtId="0" fontId="8" fillId="5" borderId="12" xfId="2" applyFont="1" applyFill="1" applyBorder="1" applyAlignment="1">
      <alignment horizontal="center" vertical="center" wrapText="1"/>
    </xf>
    <xf numFmtId="0" fontId="7" fillId="2" borderId="12" xfId="2" applyFont="1" applyFill="1" applyBorder="1" applyAlignment="1">
      <alignment horizontal="left" vertical="center" wrapText="1"/>
    </xf>
    <xf numFmtId="0" fontId="12" fillId="10" borderId="13" xfId="2" applyFont="1" applyFill="1" applyBorder="1" applyAlignment="1">
      <alignment horizontal="left" vertical="center" wrapText="1"/>
    </xf>
    <xf numFmtId="0" fontId="8" fillId="9" borderId="10" xfId="2" applyFont="1" applyFill="1" applyBorder="1" applyAlignment="1">
      <alignment horizontal="center" vertical="center" wrapText="1"/>
    </xf>
    <xf numFmtId="0" fontId="7" fillId="3" borderId="15" xfId="2" applyFont="1" applyFill="1" applyBorder="1" applyAlignment="1">
      <alignment horizontal="left" vertical="center" wrapText="1"/>
    </xf>
    <xf numFmtId="0" fontId="7" fillId="3" borderId="16" xfId="2" applyFont="1" applyFill="1" applyBorder="1" applyAlignment="1">
      <alignment horizontal="left" vertical="center" wrapText="1"/>
    </xf>
    <xf numFmtId="0" fontId="7" fillId="3" borderId="17" xfId="2" applyFont="1" applyFill="1" applyBorder="1" applyAlignment="1">
      <alignment horizontal="left" vertical="center" wrapText="1"/>
    </xf>
    <xf numFmtId="49" fontId="9" fillId="2" borderId="10" xfId="2" applyNumberFormat="1" applyFont="1" applyFill="1" applyBorder="1" applyAlignment="1">
      <alignment horizontal="left" vertical="center" wrapText="1"/>
    </xf>
    <xf numFmtId="0" fontId="10" fillId="10" borderId="10" xfId="2" applyFont="1" applyFill="1" applyBorder="1" applyAlignment="1">
      <alignment horizontal="left" vertical="center" wrapText="1"/>
    </xf>
    <xf numFmtId="0" fontId="8" fillId="11" borderId="10" xfId="2" applyFont="1" applyFill="1" applyBorder="1" applyAlignment="1">
      <alignment horizontal="center" vertical="center" wrapText="1"/>
    </xf>
    <xf numFmtId="0" fontId="12" fillId="7" borderId="10" xfId="2" applyFont="1" applyFill="1" applyBorder="1" applyAlignment="1">
      <alignment horizontal="left" vertical="center" wrapText="1"/>
    </xf>
    <xf numFmtId="0" fontId="10" fillId="6" borderId="10" xfId="2" applyFont="1" applyFill="1" applyBorder="1" applyAlignment="1">
      <alignment horizontal="center" vertical="center" wrapText="1"/>
    </xf>
    <xf numFmtId="0" fontId="13" fillId="2" borderId="10" xfId="2" applyFont="1" applyFill="1" applyBorder="1" applyAlignment="1">
      <alignment horizontal="left" vertical="center" wrapText="1"/>
    </xf>
    <xf numFmtId="0" fontId="10" fillId="4" borderId="10" xfId="2" applyFont="1" applyFill="1" applyBorder="1" applyAlignment="1">
      <alignment horizontal="left" vertical="center" wrapText="1"/>
    </xf>
    <xf numFmtId="0" fontId="10" fillId="6" borderId="10" xfId="2" applyFont="1" applyFill="1" applyBorder="1" applyAlignment="1">
      <alignment horizontal="left" vertical="center" wrapText="1"/>
    </xf>
    <xf numFmtId="0" fontId="10" fillId="9" borderId="10" xfId="2" applyFont="1" applyFill="1" applyBorder="1" applyAlignment="1">
      <alignment horizontal="center" vertical="center" wrapText="1"/>
    </xf>
    <xf numFmtId="0" fontId="14" fillId="2" borderId="0" xfId="2" applyFont="1" applyFill="1" applyAlignment="1">
      <alignment horizontal="left" vertical="center"/>
    </xf>
    <xf numFmtId="164" fontId="15" fillId="12" borderId="10" xfId="2" applyNumberFormat="1" applyFont="1" applyFill="1" applyBorder="1" applyAlignment="1">
      <alignment horizontal="left" vertical="center" wrapText="1"/>
    </xf>
    <xf numFmtId="0" fontId="16" fillId="12" borderId="10" xfId="2" applyFont="1" applyFill="1" applyBorder="1" applyAlignment="1">
      <alignment horizontal="left" vertical="center" wrapText="1"/>
    </xf>
    <xf numFmtId="0" fontId="0" fillId="0" borderId="0" xfId="0" applyAlignment="1">
      <alignment horizontal="center"/>
    </xf>
    <xf numFmtId="0" fontId="6" fillId="3" borderId="0" xfId="0" applyFont="1" applyFill="1"/>
    <xf numFmtId="0" fontId="7" fillId="3" borderId="9" xfId="0" applyFont="1" applyFill="1" applyBorder="1" applyAlignment="1">
      <alignment horizontal="left" vertical="center" wrapText="1"/>
    </xf>
    <xf numFmtId="0" fontId="7" fillId="3" borderId="9"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7" fillId="3" borderId="9" xfId="0" applyFont="1" applyFill="1" applyBorder="1" applyAlignment="1">
      <alignment horizontal="left" vertical="center" wrapText="1" indent="1"/>
    </xf>
    <xf numFmtId="0" fontId="17" fillId="13" borderId="18" xfId="0" applyFont="1" applyFill="1" applyBorder="1" applyAlignment="1">
      <alignment horizontal="center"/>
    </xf>
    <xf numFmtId="0" fontId="14" fillId="3" borderId="0" xfId="0" applyFont="1" applyFill="1"/>
    <xf numFmtId="165" fontId="15" fillId="14" borderId="9" xfId="1" applyNumberFormat="1" applyFont="1" applyFill="1" applyBorder="1" applyAlignment="1">
      <alignment horizontal="center" vertical="center" wrapText="1"/>
    </xf>
    <xf numFmtId="0" fontId="15" fillId="14" borderId="9" xfId="0" applyFont="1" applyFill="1" applyBorder="1" applyAlignment="1">
      <alignment horizontal="center" vertical="center" wrapText="1"/>
    </xf>
    <xf numFmtId="0" fontId="15" fillId="14" borderId="9" xfId="0" applyFont="1" applyFill="1" applyBorder="1" applyAlignment="1">
      <alignment horizontal="left" vertical="center" wrapText="1"/>
    </xf>
    <xf numFmtId="0" fontId="17" fillId="15" borderId="9"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6" fillId="3" borderId="0" xfId="0" applyFont="1" applyFill="1" applyAlignment="1">
      <alignment vertical="center"/>
    </xf>
    <xf numFmtId="165" fontId="9" fillId="3" borderId="9" xfId="1" applyNumberFormat="1" applyFont="1" applyFill="1" applyBorder="1" applyAlignment="1">
      <alignment horizontal="left" vertical="center" wrapText="1"/>
    </xf>
    <xf numFmtId="0" fontId="9" fillId="0" borderId="9" xfId="0" applyFont="1" applyBorder="1" applyAlignment="1">
      <alignment horizontal="left" vertical="center" wrapText="1"/>
    </xf>
    <xf numFmtId="0" fontId="7" fillId="0" borderId="9" xfId="0" applyFont="1" applyBorder="1" applyAlignment="1">
      <alignment vertical="center" wrapText="1"/>
    </xf>
    <xf numFmtId="0" fontId="17" fillId="16" borderId="18" xfId="0" applyFont="1" applyFill="1" applyBorder="1" applyAlignment="1">
      <alignment horizontal="center" vertical="center"/>
    </xf>
    <xf numFmtId="0" fontId="9" fillId="0" borderId="9" xfId="0" applyFont="1" applyBorder="1" applyAlignment="1">
      <alignment vertical="center" wrapText="1"/>
    </xf>
    <xf numFmtId="0" fontId="17" fillId="13" borderId="18" xfId="0" applyFont="1" applyFill="1" applyBorder="1" applyAlignment="1">
      <alignment horizontal="center" vertical="center"/>
    </xf>
    <xf numFmtId="0" fontId="17" fillId="16" borderId="9" xfId="0" applyFont="1" applyFill="1" applyBorder="1" applyAlignment="1">
      <alignment horizontal="center" vertical="center"/>
    </xf>
    <xf numFmtId="0" fontId="6" fillId="0" borderId="0" xfId="0" applyFont="1" applyAlignment="1">
      <alignment vertical="center"/>
    </xf>
    <xf numFmtId="0" fontId="7" fillId="0" borderId="9" xfId="0" applyFont="1" applyBorder="1" applyAlignment="1">
      <alignment horizontal="left" vertical="center" wrapText="1"/>
    </xf>
    <xf numFmtId="0" fontId="17" fillId="0" borderId="9" xfId="0" applyFont="1" applyBorder="1" applyAlignment="1">
      <alignment horizontal="center" vertical="center" wrapText="1"/>
    </xf>
    <xf numFmtId="0" fontId="17" fillId="17" borderId="9" xfId="0" applyFont="1" applyFill="1" applyBorder="1" applyAlignment="1">
      <alignment horizontal="center" vertical="center" wrapText="1"/>
    </xf>
    <xf numFmtId="0" fontId="17" fillId="18" borderId="9" xfId="0" applyFont="1" applyFill="1" applyBorder="1" applyAlignment="1">
      <alignment horizontal="center" vertical="center" wrapText="1"/>
    </xf>
    <xf numFmtId="0" fontId="14" fillId="3" borderId="0" xfId="0" applyFont="1" applyFill="1" applyAlignment="1">
      <alignment vertical="center"/>
    </xf>
    <xf numFmtId="0" fontId="17" fillId="16" borderId="18" xfId="0" applyFont="1" applyFill="1" applyBorder="1" applyAlignment="1">
      <alignment horizontal="center"/>
    </xf>
    <xf numFmtId="0" fontId="17" fillId="16" borderId="9" xfId="0" applyFont="1" applyFill="1" applyBorder="1" applyAlignment="1">
      <alignment horizontal="center"/>
    </xf>
    <xf numFmtId="0" fontId="17" fillId="19" borderId="9" xfId="0" applyFont="1" applyFill="1" applyBorder="1" applyAlignment="1">
      <alignment horizontal="center" vertical="center" wrapText="1"/>
    </xf>
    <xf numFmtId="165" fontId="7" fillId="3" borderId="9" xfId="1" applyNumberFormat="1" applyFont="1" applyFill="1" applyBorder="1" applyAlignment="1">
      <alignment horizontal="left"/>
    </xf>
    <xf numFmtId="165" fontId="15" fillId="14" borderId="17" xfId="1" applyNumberFormat="1" applyFont="1" applyFill="1" applyBorder="1" applyAlignment="1">
      <alignment horizontal="center" vertical="center" wrapText="1"/>
    </xf>
    <xf numFmtId="0" fontId="18" fillId="0" borderId="0" xfId="0" applyFont="1" applyAlignment="1">
      <alignment vertical="center" wrapText="1"/>
    </xf>
    <xf numFmtId="0" fontId="18" fillId="0" borderId="0" xfId="0" applyFont="1"/>
    <xf numFmtId="0" fontId="19" fillId="0" borderId="0" xfId="2" applyFont="1" applyAlignment="1">
      <alignment horizontal="left" vertical="center"/>
    </xf>
    <xf numFmtId="0" fontId="18" fillId="0" borderId="0" xfId="0" applyFont="1" applyAlignment="1">
      <alignment vertical="center"/>
    </xf>
    <xf numFmtId="0" fontId="9" fillId="0" borderId="0" xfId="0" applyFont="1"/>
    <xf numFmtId="0" fontId="0" fillId="0" borderId="0" xfId="0" applyAlignment="1">
      <alignment wrapText="1"/>
    </xf>
    <xf numFmtId="0" fontId="17" fillId="21" borderId="9" xfId="0" applyFont="1" applyFill="1" applyBorder="1" applyAlignment="1">
      <alignment horizontal="center" vertical="center" wrapText="1"/>
    </xf>
    <xf numFmtId="0" fontId="15" fillId="14" borderId="9" xfId="0" applyFont="1" applyFill="1" applyBorder="1"/>
    <xf numFmtId="0" fontId="15" fillId="14" borderId="9" xfId="0" applyFont="1" applyFill="1" applyBorder="1" applyAlignment="1">
      <alignment horizontal="center"/>
    </xf>
    <xf numFmtId="0" fontId="9" fillId="0" borderId="9" xfId="0" applyFont="1" applyBorder="1"/>
    <xf numFmtId="0" fontId="9" fillId="15" borderId="9" xfId="0" applyFont="1" applyFill="1" applyBorder="1" applyAlignment="1">
      <alignment horizontal="center" vertical="center"/>
    </xf>
    <xf numFmtId="0" fontId="9" fillId="15" borderId="9" xfId="0" applyFont="1" applyFill="1" applyBorder="1" applyAlignment="1">
      <alignment vertical="center"/>
    </xf>
    <xf numFmtId="0" fontId="9" fillId="0" borderId="9" xfId="0" applyFont="1" applyBorder="1" applyAlignment="1">
      <alignment wrapText="1"/>
    </xf>
    <xf numFmtId="0" fontId="9" fillId="22" borderId="9" xfId="0" applyFont="1" applyFill="1" applyBorder="1" applyAlignment="1">
      <alignment horizontal="center" vertical="center"/>
    </xf>
    <xf numFmtId="0" fontId="9" fillId="23" borderId="9" xfId="0" applyFont="1" applyFill="1" applyBorder="1" applyAlignment="1">
      <alignment horizontal="center" vertical="center"/>
    </xf>
    <xf numFmtId="0" fontId="0" fillId="0" borderId="9" xfId="0" applyBorder="1" applyAlignment="1">
      <alignment wrapText="1"/>
    </xf>
    <xf numFmtId="0" fontId="0" fillId="0" borderId="9" xfId="0" applyBorder="1" applyAlignment="1">
      <alignment vertical="center" wrapText="1"/>
    </xf>
    <xf numFmtId="0" fontId="4" fillId="0" borderId="8" xfId="2" applyFont="1" applyBorder="1" applyAlignment="1">
      <alignment horizontal="left" wrapText="1"/>
    </xf>
    <xf numFmtId="0" fontId="3" fillId="0" borderId="7" xfId="2" applyFont="1" applyBorder="1"/>
    <xf numFmtId="0" fontId="3" fillId="0" borderId="6" xfId="2" applyFont="1" applyBorder="1"/>
    <xf numFmtId="0" fontId="3" fillId="0" borderId="5" xfId="2" applyFont="1" applyBorder="1"/>
    <xf numFmtId="0" fontId="2" fillId="0" borderId="0" xfId="2"/>
    <xf numFmtId="0" fontId="3" fillId="0" borderId="4" xfId="2" applyFont="1" applyBorder="1"/>
    <xf numFmtId="0" fontId="3" fillId="0" borderId="3" xfId="2" applyFont="1" applyBorder="1"/>
    <xf numFmtId="0" fontId="3" fillId="0" borderId="2" xfId="2" applyFont="1" applyBorder="1"/>
    <xf numFmtId="0" fontId="3" fillId="0" borderId="1" xfId="2" applyFont="1" applyBorder="1"/>
    <xf numFmtId="0" fontId="17" fillId="13" borderId="17" xfId="0" applyFont="1" applyFill="1" applyBorder="1" applyAlignment="1">
      <alignment horizontal="center" vertical="center" wrapText="1"/>
    </xf>
    <xf numFmtId="0" fontId="17" fillId="13" borderId="16" xfId="0" applyFont="1" applyFill="1" applyBorder="1" applyAlignment="1">
      <alignment horizontal="center" vertical="center" wrapText="1"/>
    </xf>
    <xf numFmtId="0" fontId="17" fillId="13" borderId="15" xfId="0" applyFont="1" applyFill="1" applyBorder="1" applyAlignment="1">
      <alignment horizontal="center" vertical="center" wrapText="1"/>
    </xf>
    <xf numFmtId="0" fontId="17" fillId="16" borderId="17" xfId="0" applyFont="1" applyFill="1" applyBorder="1" applyAlignment="1">
      <alignment horizontal="center" vertical="center" wrapText="1"/>
    </xf>
    <xf numFmtId="0" fontId="17" fillId="16" borderId="16" xfId="0" applyFont="1" applyFill="1" applyBorder="1" applyAlignment="1">
      <alignment horizontal="center" vertical="center" wrapText="1"/>
    </xf>
    <xf numFmtId="0" fontId="17" fillId="16" borderId="15" xfId="0" applyFont="1" applyFill="1" applyBorder="1" applyAlignment="1">
      <alignment horizontal="center" vertical="center" wrapText="1"/>
    </xf>
    <xf numFmtId="0" fontId="10" fillId="8" borderId="12" xfId="2" applyFont="1" applyFill="1" applyBorder="1" applyAlignment="1">
      <alignment horizontal="center" vertical="center" wrapText="1"/>
    </xf>
    <xf numFmtId="0" fontId="10" fillId="8" borderId="11" xfId="2" applyFont="1" applyFill="1" applyBorder="1" applyAlignment="1">
      <alignment horizontal="center" vertical="center" wrapText="1"/>
    </xf>
    <xf numFmtId="0" fontId="8" fillId="8" borderId="12" xfId="2" applyFont="1" applyFill="1" applyBorder="1" applyAlignment="1">
      <alignment horizontal="center" vertical="center" wrapText="1"/>
    </xf>
    <xf numFmtId="0" fontId="8" fillId="8" borderId="11" xfId="2" applyFont="1" applyFill="1" applyBorder="1" applyAlignment="1">
      <alignment horizontal="center" vertical="center" wrapText="1"/>
    </xf>
    <xf numFmtId="0" fontId="9" fillId="20" borderId="9" xfId="0" applyFont="1" applyFill="1" applyBorder="1" applyAlignment="1">
      <alignment horizontal="center"/>
    </xf>
    <xf numFmtId="0" fontId="9" fillId="20" borderId="9" xfId="0" applyFont="1" applyFill="1" applyBorder="1" applyAlignment="1">
      <alignment horizontal="center" vertical="center"/>
    </xf>
    <xf numFmtId="0" fontId="0" fillId="20" borderId="9" xfId="0" applyFill="1" applyBorder="1" applyAlignment="1">
      <alignment horizontal="center" vertical="center"/>
    </xf>
    <xf numFmtId="0" fontId="0" fillId="20" borderId="9" xfId="0" applyFill="1" applyBorder="1" applyAlignment="1">
      <alignment horizontal="center"/>
    </xf>
  </cellXfs>
  <cellStyles count="3">
    <cellStyle name="Currency" xfId="1" builtinId="4"/>
    <cellStyle name="Normal" xfId="0" builtinId="0"/>
    <cellStyle name="Normal 2" xfId="2" xr:uid="{F633D17F-7F8F-4071-B12F-B0AE452EF8F1}"/>
  </cellStyles>
  <dxfs count="24">
    <dxf>
      <fill>
        <patternFill patternType="solid">
          <fgColor rgb="FF92D050"/>
          <bgColor rgb="FF92D050"/>
        </patternFill>
      </fill>
    </dxf>
    <dxf>
      <fill>
        <patternFill patternType="solid">
          <fgColor rgb="FFFFD965"/>
          <bgColor rgb="FFFFD965"/>
        </patternFill>
      </fill>
    </dxf>
    <dxf>
      <fill>
        <patternFill patternType="solid">
          <fgColor theme="7"/>
          <bgColor theme="7"/>
        </patternFill>
      </fill>
    </dxf>
    <dxf>
      <fill>
        <patternFill patternType="solid">
          <fgColor rgb="FFFF0000"/>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
      <fill>
        <patternFill>
          <bgColor rgb="FF92D050"/>
        </patternFill>
      </fill>
    </dxf>
    <dxf>
      <fill>
        <patternFill>
          <bgColor theme="7" tint="0.39994506668294322"/>
        </patternFill>
      </fill>
    </dxf>
    <dxf>
      <fill>
        <patternFill>
          <bgColor theme="7"/>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96840</xdr:colOff>
      <xdr:row>0</xdr:row>
      <xdr:rowOff>290513</xdr:rowOff>
    </xdr:from>
    <xdr:ext cx="2124616" cy="1130300"/>
    <xdr:pic>
      <xdr:nvPicPr>
        <xdr:cNvPr id="2" name="Picture 1">
          <a:extLst>
            <a:ext uri="{FF2B5EF4-FFF2-40B4-BE49-F238E27FC236}">
              <a16:creationId xmlns:a16="http://schemas.microsoft.com/office/drawing/2014/main" id="{E385A0B4-BCFA-4749-8CA8-EAF622A15FAF}"/>
            </a:ext>
          </a:extLst>
        </xdr:cNvPr>
        <xdr:cNvPicPr>
          <a:picLocks noChangeAspect="1"/>
        </xdr:cNvPicPr>
      </xdr:nvPicPr>
      <xdr:blipFill>
        <a:blip xmlns:r="http://schemas.openxmlformats.org/officeDocument/2006/relationships" r:embed="rId1"/>
        <a:stretch>
          <a:fillRect/>
        </a:stretch>
      </xdr:blipFill>
      <xdr:spPr>
        <a:xfrm>
          <a:off x="239715" y="290513"/>
          <a:ext cx="2124616" cy="1130300"/>
        </a:xfrm>
        <a:prstGeom prst="rect">
          <a:avLst/>
        </a:prstGeom>
      </xdr:spPr>
    </xdr:pic>
    <xdr:clientData/>
  </xdr:oneCellAnchor>
  <xdr:oneCellAnchor>
    <xdr:from>
      <xdr:col>2</xdr:col>
      <xdr:colOff>2230439</xdr:colOff>
      <xdr:row>0</xdr:row>
      <xdr:rowOff>377826</xdr:rowOff>
    </xdr:from>
    <xdr:ext cx="3587749" cy="949165"/>
    <xdr:pic>
      <xdr:nvPicPr>
        <xdr:cNvPr id="3" name="Picture 2">
          <a:extLst>
            <a:ext uri="{FF2B5EF4-FFF2-40B4-BE49-F238E27FC236}">
              <a16:creationId xmlns:a16="http://schemas.microsoft.com/office/drawing/2014/main" id="{5EB6BE8E-8C01-45E0-AF53-0A255F76FE6A}"/>
            </a:ext>
          </a:extLst>
        </xdr:cNvPr>
        <xdr:cNvPicPr>
          <a:picLocks noChangeAspect="1"/>
        </xdr:cNvPicPr>
      </xdr:nvPicPr>
      <xdr:blipFill>
        <a:blip xmlns:r="http://schemas.openxmlformats.org/officeDocument/2006/relationships" r:embed="rId2"/>
        <a:stretch>
          <a:fillRect/>
        </a:stretch>
      </xdr:blipFill>
      <xdr:spPr>
        <a:xfrm>
          <a:off x="2738439" y="377826"/>
          <a:ext cx="3587749" cy="94916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xdr:colOff>
      <xdr:row>0</xdr:row>
      <xdr:rowOff>1</xdr:rowOff>
    </xdr:from>
    <xdr:ext cx="1881768" cy="828597"/>
    <xdr:pic>
      <xdr:nvPicPr>
        <xdr:cNvPr id="4" name="image1.png">
          <a:extLst>
            <a:ext uri="{FF2B5EF4-FFF2-40B4-BE49-F238E27FC236}">
              <a16:creationId xmlns:a16="http://schemas.microsoft.com/office/drawing/2014/main" id="{A88636B4-87F5-4185-863E-FC393B690570}"/>
            </a:ext>
          </a:extLst>
        </xdr:cNvPr>
        <xdr:cNvPicPr preferRelativeResize="0"/>
      </xdr:nvPicPr>
      <xdr:blipFill>
        <a:blip xmlns:r="http://schemas.openxmlformats.org/officeDocument/2006/relationships" r:embed="rId1" cstate="print"/>
        <a:stretch>
          <a:fillRect/>
        </a:stretch>
      </xdr:blipFill>
      <xdr:spPr>
        <a:xfrm>
          <a:off x="1" y="1"/>
          <a:ext cx="1881768" cy="828597"/>
        </a:xfrm>
        <a:prstGeom prst="rect">
          <a:avLst/>
        </a:prstGeom>
        <a:noFill/>
      </xdr:spPr>
    </xdr:pic>
    <xdr:clientData fLocksWithSheet="0"/>
  </xdr:oneCellAnchor>
  <xdr:oneCellAnchor>
    <xdr:from>
      <xdr:col>2</xdr:col>
      <xdr:colOff>1424879</xdr:colOff>
      <xdr:row>0</xdr:row>
      <xdr:rowOff>30977</xdr:rowOff>
    </xdr:from>
    <xdr:ext cx="2865243" cy="747418"/>
    <xdr:pic>
      <xdr:nvPicPr>
        <xdr:cNvPr id="2" name="Picture 1">
          <a:extLst>
            <a:ext uri="{FF2B5EF4-FFF2-40B4-BE49-F238E27FC236}">
              <a16:creationId xmlns:a16="http://schemas.microsoft.com/office/drawing/2014/main" id="{97C54688-8E59-4286-89C8-A7972CEF867F}"/>
            </a:ext>
          </a:extLst>
        </xdr:cNvPr>
        <xdr:cNvPicPr>
          <a:picLocks noChangeAspect="1"/>
        </xdr:cNvPicPr>
      </xdr:nvPicPr>
      <xdr:blipFill>
        <a:blip xmlns:r="http://schemas.openxmlformats.org/officeDocument/2006/relationships" r:embed="rId2"/>
        <a:stretch>
          <a:fillRect/>
        </a:stretch>
      </xdr:blipFill>
      <xdr:spPr>
        <a:xfrm>
          <a:off x="1928233" y="30977"/>
          <a:ext cx="2865243" cy="7474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15129</xdr:colOff>
      <xdr:row>0</xdr:row>
      <xdr:rowOff>118222</xdr:rowOff>
    </xdr:from>
    <xdr:ext cx="2453434" cy="1278712"/>
    <xdr:pic>
      <xdr:nvPicPr>
        <xdr:cNvPr id="2" name="Picture 1">
          <a:extLst>
            <a:ext uri="{FF2B5EF4-FFF2-40B4-BE49-F238E27FC236}">
              <a16:creationId xmlns:a16="http://schemas.microsoft.com/office/drawing/2014/main" id="{CB8EA1A9-33A5-4085-81C2-B44BC05D136F}"/>
            </a:ext>
          </a:extLst>
        </xdr:cNvPr>
        <xdr:cNvPicPr>
          <a:picLocks noChangeAspect="1"/>
        </xdr:cNvPicPr>
      </xdr:nvPicPr>
      <xdr:blipFill>
        <a:blip xmlns:r="http://schemas.openxmlformats.org/officeDocument/2006/relationships" r:embed="rId1"/>
        <a:stretch>
          <a:fillRect/>
        </a:stretch>
      </xdr:blipFill>
      <xdr:spPr>
        <a:xfrm>
          <a:off x="2351929" y="118222"/>
          <a:ext cx="2453434" cy="1278712"/>
        </a:xfrm>
        <a:prstGeom prst="rect">
          <a:avLst/>
        </a:prstGeom>
      </xdr:spPr>
    </xdr:pic>
    <xdr:clientData/>
  </xdr:oneCellAnchor>
  <xdr:oneCellAnchor>
    <xdr:from>
      <xdr:col>2</xdr:col>
      <xdr:colOff>2247807</xdr:colOff>
      <xdr:row>0</xdr:row>
      <xdr:rowOff>327773</xdr:rowOff>
    </xdr:from>
    <xdr:ext cx="3368617" cy="878727"/>
    <xdr:pic>
      <xdr:nvPicPr>
        <xdr:cNvPr id="3" name="Picture 2">
          <a:extLst>
            <a:ext uri="{FF2B5EF4-FFF2-40B4-BE49-F238E27FC236}">
              <a16:creationId xmlns:a16="http://schemas.microsoft.com/office/drawing/2014/main" id="{B8DAF56F-4AD8-44D1-8198-6E2BB3DE22CA}"/>
            </a:ext>
          </a:extLst>
        </xdr:cNvPr>
        <xdr:cNvPicPr>
          <a:picLocks noChangeAspect="1"/>
        </xdr:cNvPicPr>
      </xdr:nvPicPr>
      <xdr:blipFill>
        <a:blip xmlns:r="http://schemas.openxmlformats.org/officeDocument/2006/relationships" r:embed="rId2"/>
        <a:stretch>
          <a:fillRect/>
        </a:stretch>
      </xdr:blipFill>
      <xdr:spPr>
        <a:xfrm>
          <a:off x="6921407" y="181723"/>
          <a:ext cx="3368617" cy="878727"/>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2</xdr:col>
      <xdr:colOff>246715</xdr:colOff>
      <xdr:row>0</xdr:row>
      <xdr:rowOff>186765</xdr:rowOff>
    </xdr:from>
    <xdr:ext cx="2293284" cy="1390837"/>
    <xdr:pic>
      <xdr:nvPicPr>
        <xdr:cNvPr id="2" name="image1.png">
          <a:extLst>
            <a:ext uri="{FF2B5EF4-FFF2-40B4-BE49-F238E27FC236}">
              <a16:creationId xmlns:a16="http://schemas.microsoft.com/office/drawing/2014/main" id="{BF4BB32D-B4E0-408C-9925-D2748CC97868}"/>
            </a:ext>
          </a:extLst>
        </xdr:cNvPr>
        <xdr:cNvPicPr preferRelativeResize="0"/>
      </xdr:nvPicPr>
      <xdr:blipFill>
        <a:blip xmlns:r="http://schemas.openxmlformats.org/officeDocument/2006/relationships" r:embed="rId1" cstate="print"/>
        <a:stretch>
          <a:fillRect/>
        </a:stretch>
      </xdr:blipFill>
      <xdr:spPr>
        <a:xfrm>
          <a:off x="722965" y="186765"/>
          <a:ext cx="2293284" cy="1390837"/>
        </a:xfrm>
        <a:prstGeom prst="rect">
          <a:avLst/>
        </a:prstGeom>
        <a:noFill/>
      </xdr:spPr>
    </xdr:pic>
    <xdr:clientData fLocksWithSheet="0"/>
  </xdr:oneCellAnchor>
  <xdr:oneCellAnchor>
    <xdr:from>
      <xdr:col>3</xdr:col>
      <xdr:colOff>719044</xdr:colOff>
      <xdr:row>0</xdr:row>
      <xdr:rowOff>448236</xdr:rowOff>
    </xdr:from>
    <xdr:ext cx="3368617" cy="878727"/>
    <xdr:pic>
      <xdr:nvPicPr>
        <xdr:cNvPr id="3" name="Picture 2">
          <a:extLst>
            <a:ext uri="{FF2B5EF4-FFF2-40B4-BE49-F238E27FC236}">
              <a16:creationId xmlns:a16="http://schemas.microsoft.com/office/drawing/2014/main" id="{987F1106-357A-4266-9C04-5DFC28ED511C}"/>
            </a:ext>
          </a:extLst>
        </xdr:cNvPr>
        <xdr:cNvPicPr>
          <a:picLocks noChangeAspect="1"/>
        </xdr:cNvPicPr>
      </xdr:nvPicPr>
      <xdr:blipFill>
        <a:blip xmlns:r="http://schemas.openxmlformats.org/officeDocument/2006/relationships" r:embed="rId2"/>
        <a:stretch>
          <a:fillRect/>
        </a:stretch>
      </xdr:blipFill>
      <xdr:spPr>
        <a:xfrm>
          <a:off x="3352426" y="448236"/>
          <a:ext cx="3368617" cy="878727"/>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0</xdr:row>
      <xdr:rowOff>1</xdr:rowOff>
    </xdr:from>
    <xdr:ext cx="2119128" cy="1159244"/>
    <xdr:pic>
      <xdr:nvPicPr>
        <xdr:cNvPr id="2" name="image1.png">
          <a:extLst>
            <a:ext uri="{FF2B5EF4-FFF2-40B4-BE49-F238E27FC236}">
              <a16:creationId xmlns:a16="http://schemas.microsoft.com/office/drawing/2014/main" id="{A369E86D-2A40-4F9A-BB64-0F82DC3D1FFE}"/>
            </a:ext>
          </a:extLst>
        </xdr:cNvPr>
        <xdr:cNvPicPr preferRelativeResize="0"/>
      </xdr:nvPicPr>
      <xdr:blipFill>
        <a:blip xmlns:r="http://schemas.openxmlformats.org/officeDocument/2006/relationships" r:embed="rId1" cstate="print"/>
        <a:stretch>
          <a:fillRect/>
        </a:stretch>
      </xdr:blipFill>
      <xdr:spPr>
        <a:xfrm>
          <a:off x="324884" y="1"/>
          <a:ext cx="2119128" cy="1159244"/>
        </a:xfrm>
        <a:prstGeom prst="rect">
          <a:avLst/>
        </a:prstGeom>
        <a:noFill/>
      </xdr:spPr>
    </xdr:pic>
    <xdr:clientData fLocksWithSheet="0"/>
  </xdr:oneCellAnchor>
  <xdr:oneCellAnchor>
    <xdr:from>
      <xdr:col>2</xdr:col>
      <xdr:colOff>2296338</xdr:colOff>
      <xdr:row>0</xdr:row>
      <xdr:rowOff>118140</xdr:rowOff>
    </xdr:from>
    <xdr:ext cx="3368617" cy="878727"/>
    <xdr:pic>
      <xdr:nvPicPr>
        <xdr:cNvPr id="3" name="Picture 2">
          <a:extLst>
            <a:ext uri="{FF2B5EF4-FFF2-40B4-BE49-F238E27FC236}">
              <a16:creationId xmlns:a16="http://schemas.microsoft.com/office/drawing/2014/main" id="{BF480C07-2E64-4A25-A9F1-7C9AD9F71682}"/>
            </a:ext>
          </a:extLst>
        </xdr:cNvPr>
        <xdr:cNvPicPr>
          <a:picLocks noChangeAspect="1"/>
        </xdr:cNvPicPr>
      </xdr:nvPicPr>
      <xdr:blipFill>
        <a:blip xmlns:r="http://schemas.openxmlformats.org/officeDocument/2006/relationships" r:embed="rId2"/>
        <a:stretch>
          <a:fillRect/>
        </a:stretch>
      </xdr:blipFill>
      <xdr:spPr>
        <a:xfrm>
          <a:off x="2621222" y="118140"/>
          <a:ext cx="3368617" cy="878727"/>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ectie/Directie%20-%20MT/Harrie%20Dijkstra/Risk%20Assessment/Risk-Assessment-NIMD%2006-2019%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mddenhaag-my.sharepoint.com/personal/danielbotello_nimd_org/Documents/2020/07_Fundraising/7.1_MFA/7.1.1_POV/7.1.1.2_PowerOfDialogue_CountryPlan/ToC%20Development%20sessions/Risk-Assessment-NIMD%2006-2019%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ectie/Directie%20-%20MT/Harrie%20Dijkstra/FPO/Risk-Assessment-NIMD%2006-2019%2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Grants%20Management/LEAP4Peace/14.%20Other/04.%20PoD%20Submitted%20to%20Ministry%20Full%20Program/2021%2011%2001%20-%20Annex%204%20-%20PoD%202022%20Risk%20Assesmen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Grants%20Management/LEAP4Peace/6.%20Planning/2023/Burundi%20-%20BLTP/DOCUMENTS%20DE%20PLANIFICATION%202023/EN%20Analyse%20des%20risqu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Grants%20Management/LEAP4Peace/6.%20Planning/2023/Myanmar%20-%20NIMD%20-%20Submitted%20Annual%20Plan%20L4P/28%2010%202022%20final%20submission/Copy%20of%20Annex%204.%20Updated%20Risk%20Analysis_%20NIMD%20Myanmar_%2020221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2019"/>
      <sheetName val="Risk Assessment"/>
      <sheetName val="Ratings"/>
    </sheetNames>
    <sheetDataSet>
      <sheetData sheetId="0" refreshError="1"/>
      <sheetData sheetId="1" refreshError="1"/>
      <sheetData sheetId="2">
        <row r="5">
          <cell r="B5" t="str">
            <v>Unlikely</v>
          </cell>
        </row>
        <row r="6">
          <cell r="B6" t="str">
            <v>Possible</v>
          </cell>
        </row>
        <row r="7">
          <cell r="B7" t="str">
            <v>Likely</v>
          </cell>
        </row>
        <row r="8">
          <cell r="B8" t="str">
            <v>Highly likely</v>
          </cell>
        </row>
        <row r="9">
          <cell r="B9" t="str">
            <v>Certain/Imminent</v>
          </cell>
        </row>
        <row r="12">
          <cell r="B12" t="str">
            <v>Negligible</v>
          </cell>
        </row>
        <row r="13">
          <cell r="B13" t="str">
            <v>Minor</v>
          </cell>
        </row>
        <row r="14">
          <cell r="B14" t="str">
            <v>Moderate</v>
          </cell>
        </row>
        <row r="15">
          <cell r="B15" t="str">
            <v>Severe</v>
          </cell>
        </row>
        <row r="16">
          <cell r="B16" t="str">
            <v>Critical</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empty format"/>
      <sheetName val="Overall"/>
      <sheetName val="Mali"/>
      <sheetName val="Burkina Faso"/>
      <sheetName val="Niger"/>
      <sheetName val="Senegal"/>
      <sheetName val="Tunisia"/>
      <sheetName val="Jordan"/>
      <sheetName val="Iraq"/>
      <sheetName val="Uganda"/>
      <sheetName val="Kenya"/>
      <sheetName val="Ethiopia"/>
      <sheetName val="Mozambique"/>
      <sheetName val="Guatemala"/>
      <sheetName val="Colombia"/>
      <sheetName val="Myanmar"/>
      <sheetName val="Rating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H20" t="str">
            <v>Highly likelyModerate</v>
          </cell>
          <cell r="I20" t="str">
            <v>Orange</v>
          </cell>
        </row>
        <row r="21">
          <cell r="H21" t="str">
            <v>Highly likelySevere</v>
          </cell>
          <cell r="I21" t="str">
            <v>Red</v>
          </cell>
        </row>
        <row r="22">
          <cell r="H22" t="str">
            <v>Highly likelyCritical</v>
          </cell>
          <cell r="I22" t="str">
            <v>Red</v>
          </cell>
        </row>
        <row r="23">
          <cell r="H23" t="str">
            <v>Certain/ImminentNegligible</v>
          </cell>
          <cell r="I23" t="str">
            <v>Yellow</v>
          </cell>
        </row>
        <row r="24">
          <cell r="H24" t="str">
            <v>Certain/ImminentMinor</v>
          </cell>
          <cell r="I24" t="str">
            <v>Orange</v>
          </cell>
        </row>
        <row r="25">
          <cell r="B25">
            <v>1</v>
          </cell>
          <cell r="H25" t="str">
            <v>Certain/ImminentModerate</v>
          </cell>
          <cell r="I25" t="str">
            <v>Orange</v>
          </cell>
        </row>
        <row r="26">
          <cell r="B26">
            <v>2</v>
          </cell>
          <cell r="H26" t="str">
            <v>Certain/ImminentSevere</v>
          </cell>
          <cell r="I26" t="str">
            <v>Red</v>
          </cell>
        </row>
        <row r="27">
          <cell r="B27">
            <v>3</v>
          </cell>
          <cell r="H27" t="str">
            <v>Certain/ImminentCritical</v>
          </cell>
          <cell r="I27" t="str">
            <v>Red</v>
          </cell>
        </row>
        <row r="28">
          <cell r="B28">
            <v>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tings"/>
    </sheetNames>
    <sheetDataSet>
      <sheetData sheetId="0">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B23">
            <v>4</v>
          </cell>
          <cell r="H23" t="str">
            <v>Certain/ImminentNegligible</v>
          </cell>
          <cell r="I23" t="str">
            <v>Yellow</v>
          </cell>
        </row>
        <row r="24">
          <cell r="B24">
            <v>5</v>
          </cell>
          <cell r="H24" t="str">
            <v>Certain/ImminentMinor</v>
          </cell>
          <cell r="I24" t="str">
            <v>Orange</v>
          </cell>
        </row>
        <row r="25">
          <cell r="B25">
            <v>6</v>
          </cell>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categories"/>
      <sheetName val="L4P Myanmar Risk Assessement"/>
      <sheetName val="Responsibilities per country"/>
      <sheetName val="Ratings"/>
    </sheetNames>
    <sheetDataSet>
      <sheetData sheetId="0"/>
      <sheetData sheetId="1"/>
      <sheetData sheetId="2"/>
      <sheetData sheetId="3">
        <row r="3">
          <cell r="H3" t="str">
            <v>UnlikelyNegligible</v>
          </cell>
          <cell r="I3" t="str">
            <v>Green</v>
          </cell>
        </row>
        <row r="4">
          <cell r="H4" t="str">
            <v>UnlikelyMinor</v>
          </cell>
          <cell r="I4" t="str">
            <v>Green</v>
          </cell>
        </row>
        <row r="5">
          <cell r="H5" t="str">
            <v>UnlikelyModerate</v>
          </cell>
          <cell r="I5" t="str">
            <v>Green</v>
          </cell>
        </row>
        <row r="6">
          <cell r="H6" t="str">
            <v>UnlikelySevere</v>
          </cell>
          <cell r="I6" t="str">
            <v>Yellow</v>
          </cell>
        </row>
        <row r="7">
          <cell r="H7" t="str">
            <v>UnlikelyCritical</v>
          </cell>
          <cell r="I7" t="str">
            <v>Yellow</v>
          </cell>
        </row>
        <row r="8">
          <cell r="H8" t="str">
            <v>PossibleNegligible</v>
          </cell>
          <cell r="I8" t="str">
            <v>Green</v>
          </cell>
        </row>
        <row r="9">
          <cell r="H9" t="str">
            <v>PossibleMinor</v>
          </cell>
          <cell r="I9" t="str">
            <v>Green</v>
          </cell>
        </row>
        <row r="10">
          <cell r="H10" t="str">
            <v>PossibleModerate</v>
          </cell>
          <cell r="I10" t="str">
            <v>Yellow</v>
          </cell>
        </row>
        <row r="11">
          <cell r="H11" t="str">
            <v>PossibleSevere</v>
          </cell>
          <cell r="I11" t="str">
            <v>Orange</v>
          </cell>
        </row>
        <row r="12">
          <cell r="H12" t="str">
            <v>PossibleCritical</v>
          </cell>
          <cell r="I12" t="str">
            <v>Orange</v>
          </cell>
        </row>
        <row r="13">
          <cell r="H13" t="str">
            <v>LikelyNegligible</v>
          </cell>
          <cell r="I13" t="str">
            <v>Green</v>
          </cell>
        </row>
        <row r="14">
          <cell r="H14" t="str">
            <v>LikelyMinor</v>
          </cell>
          <cell r="I14" t="str">
            <v>Yellow</v>
          </cell>
        </row>
        <row r="15">
          <cell r="H15" t="str">
            <v>LikelyModerate</v>
          </cell>
          <cell r="I15" t="str">
            <v>Orange</v>
          </cell>
        </row>
        <row r="16">
          <cell r="H16" t="str">
            <v>LikelySevere</v>
          </cell>
          <cell r="I16" t="str">
            <v>Orange</v>
          </cell>
        </row>
        <row r="17">
          <cell r="H17" t="str">
            <v>LikelyCritical</v>
          </cell>
          <cell r="I17" t="str">
            <v>Red</v>
          </cell>
        </row>
        <row r="18">
          <cell r="H18" t="str">
            <v>Highly likelyNegligible</v>
          </cell>
          <cell r="I18" t="str">
            <v>Yellow</v>
          </cell>
        </row>
        <row r="19">
          <cell r="H19" t="str">
            <v>Highly likelyMinor</v>
          </cell>
          <cell r="I19" t="str">
            <v>Yellow</v>
          </cell>
        </row>
        <row r="20">
          <cell r="B20">
            <v>1</v>
          </cell>
          <cell r="H20" t="str">
            <v>Highly likelyModerate</v>
          </cell>
          <cell r="I20" t="str">
            <v>Orange</v>
          </cell>
        </row>
        <row r="21">
          <cell r="B21">
            <v>2</v>
          </cell>
          <cell r="H21" t="str">
            <v>Highly likelySevere</v>
          </cell>
          <cell r="I21" t="str">
            <v>Red</v>
          </cell>
        </row>
        <row r="22">
          <cell r="B22">
            <v>3</v>
          </cell>
          <cell r="H22" t="str">
            <v>Highly likelyCritical</v>
          </cell>
          <cell r="I22" t="str">
            <v>Red</v>
          </cell>
        </row>
        <row r="23">
          <cell r="H23" t="str">
            <v>Certain/ImminentNegligible</v>
          </cell>
          <cell r="I23" t="str">
            <v>Yellow</v>
          </cell>
        </row>
        <row r="24">
          <cell r="H24" t="str">
            <v>Certain/ImminentMinor</v>
          </cell>
          <cell r="I24" t="str">
            <v>Orange</v>
          </cell>
        </row>
        <row r="25">
          <cell r="H25" t="str">
            <v>Certain/ImminentModerate</v>
          </cell>
          <cell r="I25" t="str">
            <v>Orange</v>
          </cell>
        </row>
        <row r="26">
          <cell r="H26" t="str">
            <v>Certain/ImminentSevere</v>
          </cell>
          <cell r="I26" t="str">
            <v>Red</v>
          </cell>
        </row>
        <row r="27">
          <cell r="H27" t="str">
            <v>Certain/ImminentCritical</v>
          </cell>
          <cell r="I27" t="str">
            <v>Red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54B78-E4CB-4923-9F97-4E7266493C12}">
  <dimension ref="A1:I1000"/>
  <sheetViews>
    <sheetView workbookViewId="0">
      <selection activeCell="K9" sqref="K9"/>
    </sheetView>
  </sheetViews>
  <sheetFormatPr defaultColWidth="13.81640625" defaultRowHeight="15" customHeight="1" x14ac:dyDescent="0.3"/>
  <cols>
    <col min="1" max="1" width="52.54296875" style="1" customWidth="1"/>
    <col min="2" max="26" width="8.36328125" style="1" customWidth="1"/>
    <col min="27" max="16384" width="13.81640625" style="1"/>
  </cols>
  <sheetData>
    <row r="1" spans="1:9" ht="18" customHeight="1" x14ac:dyDescent="0.3">
      <c r="A1" s="87" t="s">
        <v>0</v>
      </c>
      <c r="B1" s="88"/>
      <c r="C1" s="88"/>
      <c r="D1" s="88"/>
      <c r="E1" s="88"/>
      <c r="F1" s="88"/>
      <c r="G1" s="88"/>
      <c r="H1" s="88"/>
      <c r="I1" s="89"/>
    </row>
    <row r="2" spans="1:9" ht="14" x14ac:dyDescent="0.3">
      <c r="A2" s="90"/>
      <c r="B2" s="91"/>
      <c r="C2" s="91"/>
      <c r="D2" s="91"/>
      <c r="E2" s="91"/>
      <c r="F2" s="91"/>
      <c r="G2" s="91"/>
      <c r="H2" s="91"/>
      <c r="I2" s="92"/>
    </row>
    <row r="3" spans="1:9" ht="14" x14ac:dyDescent="0.3">
      <c r="A3" s="90"/>
      <c r="B3" s="91"/>
      <c r="C3" s="91"/>
      <c r="D3" s="91"/>
      <c r="E3" s="91"/>
      <c r="F3" s="91"/>
      <c r="G3" s="91"/>
      <c r="H3" s="91"/>
      <c r="I3" s="92"/>
    </row>
    <row r="4" spans="1:9" ht="14" x14ac:dyDescent="0.3">
      <c r="A4" s="90"/>
      <c r="B4" s="91"/>
      <c r="C4" s="91"/>
      <c r="D4" s="91"/>
      <c r="E4" s="91"/>
      <c r="F4" s="91"/>
      <c r="G4" s="91"/>
      <c r="H4" s="91"/>
      <c r="I4" s="92"/>
    </row>
    <row r="5" spans="1:9" ht="14" x14ac:dyDescent="0.3">
      <c r="A5" s="90"/>
      <c r="B5" s="91"/>
      <c r="C5" s="91"/>
      <c r="D5" s="91"/>
      <c r="E5" s="91"/>
      <c r="F5" s="91"/>
      <c r="G5" s="91"/>
      <c r="H5" s="91"/>
      <c r="I5" s="92"/>
    </row>
    <row r="6" spans="1:9" ht="14" x14ac:dyDescent="0.3">
      <c r="A6" s="90"/>
      <c r="B6" s="91"/>
      <c r="C6" s="91"/>
      <c r="D6" s="91"/>
      <c r="E6" s="91"/>
      <c r="F6" s="91"/>
      <c r="G6" s="91"/>
      <c r="H6" s="91"/>
      <c r="I6" s="92"/>
    </row>
    <row r="7" spans="1:9" ht="14" x14ac:dyDescent="0.3">
      <c r="A7" s="90"/>
      <c r="B7" s="91"/>
      <c r="C7" s="91"/>
      <c r="D7" s="91"/>
      <c r="E7" s="91"/>
      <c r="F7" s="91"/>
      <c r="G7" s="91"/>
      <c r="H7" s="91"/>
      <c r="I7" s="92"/>
    </row>
    <row r="8" spans="1:9" ht="14" x14ac:dyDescent="0.3">
      <c r="A8" s="90"/>
      <c r="B8" s="91"/>
      <c r="C8" s="91"/>
      <c r="D8" s="91"/>
      <c r="E8" s="91"/>
      <c r="F8" s="91"/>
      <c r="G8" s="91"/>
      <c r="H8" s="91"/>
      <c r="I8" s="92"/>
    </row>
    <row r="9" spans="1:9" ht="14" x14ac:dyDescent="0.3">
      <c r="A9" s="90"/>
      <c r="B9" s="91"/>
      <c r="C9" s="91"/>
      <c r="D9" s="91"/>
      <c r="E9" s="91"/>
      <c r="F9" s="91"/>
      <c r="G9" s="91"/>
      <c r="H9" s="91"/>
      <c r="I9" s="92"/>
    </row>
    <row r="10" spans="1:9" ht="11.25" customHeight="1" x14ac:dyDescent="0.3">
      <c r="A10" s="90"/>
      <c r="B10" s="91"/>
      <c r="C10" s="91"/>
      <c r="D10" s="91"/>
      <c r="E10" s="91"/>
      <c r="F10" s="91"/>
      <c r="G10" s="91"/>
      <c r="H10" s="91"/>
      <c r="I10" s="92"/>
    </row>
    <row r="11" spans="1:9" ht="14" x14ac:dyDescent="0.3">
      <c r="A11" s="90"/>
      <c r="B11" s="91"/>
      <c r="C11" s="91"/>
      <c r="D11" s="91"/>
      <c r="E11" s="91"/>
      <c r="F11" s="91"/>
      <c r="G11" s="91"/>
      <c r="H11" s="91"/>
      <c r="I11" s="92"/>
    </row>
    <row r="12" spans="1:9" ht="14" x14ac:dyDescent="0.3">
      <c r="A12" s="90"/>
      <c r="B12" s="91"/>
      <c r="C12" s="91"/>
      <c r="D12" s="91"/>
      <c r="E12" s="91"/>
      <c r="F12" s="91"/>
      <c r="G12" s="91"/>
      <c r="H12" s="91"/>
      <c r="I12" s="92"/>
    </row>
    <row r="13" spans="1:9" ht="14" x14ac:dyDescent="0.3">
      <c r="A13" s="90"/>
      <c r="B13" s="91"/>
      <c r="C13" s="91"/>
      <c r="D13" s="91"/>
      <c r="E13" s="91"/>
      <c r="F13" s="91"/>
      <c r="G13" s="91"/>
      <c r="H13" s="91"/>
      <c r="I13" s="92"/>
    </row>
    <row r="14" spans="1:9" ht="14" x14ac:dyDescent="0.3">
      <c r="A14" s="90"/>
      <c r="B14" s="91"/>
      <c r="C14" s="91"/>
      <c r="D14" s="91"/>
      <c r="E14" s="91"/>
      <c r="F14" s="91"/>
      <c r="G14" s="91"/>
      <c r="H14" s="91"/>
      <c r="I14" s="92"/>
    </row>
    <row r="15" spans="1:9" ht="14" x14ac:dyDescent="0.3">
      <c r="A15" s="90"/>
      <c r="B15" s="91"/>
      <c r="C15" s="91"/>
      <c r="D15" s="91"/>
      <c r="E15" s="91"/>
      <c r="F15" s="91"/>
      <c r="G15" s="91"/>
      <c r="H15" s="91"/>
      <c r="I15" s="92"/>
    </row>
    <row r="16" spans="1:9" ht="14" x14ac:dyDescent="0.3">
      <c r="A16" s="90"/>
      <c r="B16" s="91"/>
      <c r="C16" s="91"/>
      <c r="D16" s="91"/>
      <c r="E16" s="91"/>
      <c r="F16" s="91"/>
      <c r="G16" s="91"/>
      <c r="H16" s="91"/>
      <c r="I16" s="92"/>
    </row>
    <row r="17" spans="1:9" ht="14" x14ac:dyDescent="0.3">
      <c r="A17" s="90"/>
      <c r="B17" s="91"/>
      <c r="C17" s="91"/>
      <c r="D17" s="91"/>
      <c r="E17" s="91"/>
      <c r="F17" s="91"/>
      <c r="G17" s="91"/>
      <c r="H17" s="91"/>
      <c r="I17" s="92"/>
    </row>
    <row r="18" spans="1:9" ht="14" x14ac:dyDescent="0.3">
      <c r="A18" s="90"/>
      <c r="B18" s="91"/>
      <c r="C18" s="91"/>
      <c r="D18" s="91"/>
      <c r="E18" s="91"/>
      <c r="F18" s="91"/>
      <c r="G18" s="91"/>
      <c r="H18" s="91"/>
      <c r="I18" s="92"/>
    </row>
    <row r="19" spans="1:9" ht="14" x14ac:dyDescent="0.3">
      <c r="A19" s="90"/>
      <c r="B19" s="91"/>
      <c r="C19" s="91"/>
      <c r="D19" s="91"/>
      <c r="E19" s="91"/>
      <c r="F19" s="91"/>
      <c r="G19" s="91"/>
      <c r="H19" s="91"/>
      <c r="I19" s="92"/>
    </row>
    <row r="20" spans="1:9" ht="14.5" thickBot="1" x14ac:dyDescent="0.35">
      <c r="A20" s="93"/>
      <c r="B20" s="94"/>
      <c r="C20" s="94"/>
      <c r="D20" s="94"/>
      <c r="E20" s="94"/>
      <c r="F20" s="94"/>
      <c r="G20" s="94"/>
      <c r="H20" s="94"/>
      <c r="I20" s="95"/>
    </row>
    <row r="21" spans="1:9" ht="15.75" customHeight="1" x14ac:dyDescent="0.3"/>
    <row r="22" spans="1:9" ht="15.75" customHeight="1" x14ac:dyDescent="0.3"/>
    <row r="23" spans="1:9" ht="15.75" customHeight="1" x14ac:dyDescent="0.3"/>
    <row r="24" spans="1:9" ht="15.75" customHeight="1" x14ac:dyDescent="0.3"/>
    <row r="25" spans="1:9" ht="15.75" customHeight="1" x14ac:dyDescent="0.3"/>
    <row r="26" spans="1:9" ht="15.75" customHeight="1" x14ac:dyDescent="0.3"/>
    <row r="27" spans="1:9" ht="15.75" customHeight="1" x14ac:dyDescent="0.3"/>
    <row r="28" spans="1:9" ht="15.75" customHeight="1" x14ac:dyDescent="0.3"/>
    <row r="29" spans="1:9" ht="15.75" customHeight="1" x14ac:dyDescent="0.3"/>
    <row r="30" spans="1:9" ht="15.75" customHeight="1" x14ac:dyDescent="0.3"/>
    <row r="31" spans="1:9" ht="15.75" customHeight="1" x14ac:dyDescent="0.3"/>
    <row r="32" spans="1:9" ht="15.75" customHeight="1" x14ac:dyDescent="0.3"/>
    <row r="33" s="1" customFormat="1" ht="15.75" customHeight="1" x14ac:dyDescent="0.3"/>
    <row r="34" s="1" customFormat="1" ht="15.75" customHeight="1" x14ac:dyDescent="0.3"/>
    <row r="35" s="1" customFormat="1" ht="15.75" customHeight="1" x14ac:dyDescent="0.3"/>
    <row r="36" s="1" customFormat="1" ht="15.75" customHeight="1" x14ac:dyDescent="0.3"/>
    <row r="37" s="1" customFormat="1" ht="15.75" customHeight="1" x14ac:dyDescent="0.3"/>
    <row r="38" s="1" customFormat="1" ht="15.75" customHeight="1" x14ac:dyDescent="0.3"/>
    <row r="39" s="1" customFormat="1" ht="15.75" customHeight="1" x14ac:dyDescent="0.3"/>
    <row r="40" s="1" customFormat="1" ht="15.75" customHeight="1" x14ac:dyDescent="0.3"/>
    <row r="41" s="1" customFormat="1" ht="15.75" customHeight="1" x14ac:dyDescent="0.3"/>
    <row r="42" s="1" customFormat="1" ht="15.75" customHeight="1" x14ac:dyDescent="0.3"/>
    <row r="43" s="1" customFormat="1" ht="15.75" customHeight="1" x14ac:dyDescent="0.3"/>
    <row r="44" s="1" customFormat="1" ht="15.75" customHeight="1" x14ac:dyDescent="0.3"/>
    <row r="45" s="1" customFormat="1" ht="15.75" customHeight="1" x14ac:dyDescent="0.3"/>
    <row r="46" s="1" customFormat="1" ht="15.75" customHeight="1" x14ac:dyDescent="0.3"/>
    <row r="47" s="1" customFormat="1" ht="15.75" customHeight="1" x14ac:dyDescent="0.3"/>
    <row r="48" s="1" customFormat="1" ht="15.75" customHeight="1" x14ac:dyDescent="0.3"/>
    <row r="49" s="1" customFormat="1" ht="15.75" customHeight="1" x14ac:dyDescent="0.3"/>
    <row r="50" s="1" customFormat="1" ht="15.75" customHeight="1" x14ac:dyDescent="0.3"/>
    <row r="51" s="1" customFormat="1" ht="15.75" customHeight="1" x14ac:dyDescent="0.3"/>
    <row r="52" s="1" customFormat="1" ht="15.75" customHeight="1" x14ac:dyDescent="0.3"/>
    <row r="53" s="1" customFormat="1" ht="15.75" customHeight="1" x14ac:dyDescent="0.3"/>
    <row r="54" s="1" customFormat="1" ht="15.75" customHeight="1" x14ac:dyDescent="0.3"/>
    <row r="55" s="1" customFormat="1" ht="15.75" customHeight="1" x14ac:dyDescent="0.3"/>
    <row r="56" s="1" customFormat="1" ht="15.75" customHeight="1" x14ac:dyDescent="0.3"/>
    <row r="57" s="1" customFormat="1" ht="15.75" customHeight="1" x14ac:dyDescent="0.3"/>
    <row r="58" s="1" customFormat="1" ht="15.75" customHeight="1" x14ac:dyDescent="0.3"/>
    <row r="59" s="1" customFormat="1" ht="15.75" customHeight="1" x14ac:dyDescent="0.3"/>
    <row r="60" s="1" customFormat="1" ht="15.75" customHeight="1" x14ac:dyDescent="0.3"/>
    <row r="61" s="1" customFormat="1" ht="15.75" customHeight="1" x14ac:dyDescent="0.3"/>
    <row r="62" s="1" customFormat="1" ht="15.75" customHeight="1" x14ac:dyDescent="0.3"/>
    <row r="63" s="1" customFormat="1" ht="15.75" customHeight="1" x14ac:dyDescent="0.3"/>
    <row r="64" s="1" customFormat="1" ht="15.75" customHeight="1" x14ac:dyDescent="0.3"/>
    <row r="65" s="1" customFormat="1" ht="15.75" customHeight="1" x14ac:dyDescent="0.3"/>
    <row r="66" s="1" customFormat="1" ht="15.75" customHeight="1" x14ac:dyDescent="0.3"/>
    <row r="67" s="1" customFormat="1" ht="15.75" customHeight="1" x14ac:dyDescent="0.3"/>
    <row r="68" s="1" customFormat="1" ht="15.75" customHeight="1" x14ac:dyDescent="0.3"/>
    <row r="69" s="1" customFormat="1" ht="15.75" customHeight="1" x14ac:dyDescent="0.3"/>
    <row r="70" s="1" customFormat="1" ht="15.75" customHeight="1" x14ac:dyDescent="0.3"/>
    <row r="71" s="1" customFormat="1" ht="15.75" customHeight="1" x14ac:dyDescent="0.3"/>
    <row r="72" s="1" customFormat="1" ht="15.75" customHeight="1" x14ac:dyDescent="0.3"/>
    <row r="73" s="1" customFormat="1" ht="15.75" customHeight="1" x14ac:dyDescent="0.3"/>
    <row r="74" s="1" customFormat="1" ht="15.75" customHeight="1" x14ac:dyDescent="0.3"/>
    <row r="75" s="1" customFormat="1" ht="15.75" customHeight="1" x14ac:dyDescent="0.3"/>
    <row r="76" s="1" customFormat="1" ht="15.75" customHeight="1" x14ac:dyDescent="0.3"/>
    <row r="77" s="1" customFormat="1" ht="15.75" customHeight="1" x14ac:dyDescent="0.3"/>
    <row r="78" s="1" customFormat="1" ht="15.75" customHeight="1" x14ac:dyDescent="0.3"/>
    <row r="79" s="1" customFormat="1" ht="15.75" customHeight="1" x14ac:dyDescent="0.3"/>
    <row r="80" s="1" customFormat="1" ht="15.75" customHeight="1" x14ac:dyDescent="0.3"/>
    <row r="81" s="1" customFormat="1" ht="15.75" customHeight="1" x14ac:dyDescent="0.3"/>
    <row r="82" s="1" customFormat="1" ht="15.75" customHeight="1" x14ac:dyDescent="0.3"/>
    <row r="83" s="1" customFormat="1" ht="15.75" customHeight="1" x14ac:dyDescent="0.3"/>
    <row r="84" s="1" customFormat="1" ht="15.75" customHeight="1" x14ac:dyDescent="0.3"/>
    <row r="85" s="1" customFormat="1" ht="15.75" customHeight="1" x14ac:dyDescent="0.3"/>
    <row r="86" s="1" customFormat="1" ht="15.75" customHeight="1" x14ac:dyDescent="0.3"/>
    <row r="87" s="1" customFormat="1" ht="15.75" customHeight="1" x14ac:dyDescent="0.3"/>
    <row r="88" s="1" customFormat="1" ht="15.75" customHeight="1" x14ac:dyDescent="0.3"/>
    <row r="89" s="1" customFormat="1" ht="15.75" customHeight="1" x14ac:dyDescent="0.3"/>
    <row r="90" s="1" customFormat="1" ht="15.75" customHeight="1" x14ac:dyDescent="0.3"/>
    <row r="91" s="1" customFormat="1" ht="15.75" customHeight="1" x14ac:dyDescent="0.3"/>
    <row r="92" s="1" customFormat="1" ht="15.75" customHeight="1" x14ac:dyDescent="0.3"/>
    <row r="93" s="1" customFormat="1" ht="15.75" customHeight="1" x14ac:dyDescent="0.3"/>
    <row r="94" s="1" customFormat="1" ht="15.75" customHeight="1" x14ac:dyDescent="0.3"/>
    <row r="95" s="1" customFormat="1" ht="15.75" customHeight="1" x14ac:dyDescent="0.3"/>
    <row r="96" s="1" customFormat="1" ht="15.75" customHeight="1" x14ac:dyDescent="0.3"/>
    <row r="97" s="1" customFormat="1" ht="15.75" customHeight="1" x14ac:dyDescent="0.3"/>
    <row r="98" s="1" customFormat="1" ht="15.75" customHeight="1" x14ac:dyDescent="0.3"/>
    <row r="99" s="1" customFormat="1" ht="15.75" customHeight="1" x14ac:dyDescent="0.3"/>
    <row r="100" s="1" customFormat="1" ht="15.75" customHeight="1" x14ac:dyDescent="0.3"/>
    <row r="101" s="1" customFormat="1" ht="15.75" customHeight="1" x14ac:dyDescent="0.3"/>
    <row r="102" s="1" customFormat="1" ht="15.75" customHeight="1" x14ac:dyDescent="0.3"/>
    <row r="103" s="1" customFormat="1" ht="15.75" customHeight="1" x14ac:dyDescent="0.3"/>
    <row r="104" s="1" customFormat="1" ht="15.75" customHeight="1" x14ac:dyDescent="0.3"/>
    <row r="105" s="1" customFormat="1" ht="15.75" customHeight="1" x14ac:dyDescent="0.3"/>
    <row r="106" s="1" customFormat="1" ht="15.75" customHeight="1" x14ac:dyDescent="0.3"/>
    <row r="107" s="1" customFormat="1" ht="15.75" customHeight="1" x14ac:dyDescent="0.3"/>
    <row r="108" s="1" customFormat="1" ht="15.75" customHeight="1" x14ac:dyDescent="0.3"/>
    <row r="109" s="1" customFormat="1" ht="15.75" customHeight="1" x14ac:dyDescent="0.3"/>
    <row r="110" s="1" customFormat="1" ht="15.75" customHeight="1" x14ac:dyDescent="0.3"/>
    <row r="111" s="1" customFormat="1" ht="15.75" customHeight="1" x14ac:dyDescent="0.3"/>
    <row r="112" s="1" customFormat="1" ht="15.75" customHeight="1" x14ac:dyDescent="0.3"/>
    <row r="113" s="1" customFormat="1" ht="15.75" customHeight="1" x14ac:dyDescent="0.3"/>
    <row r="114" s="1" customFormat="1" ht="15.75" customHeight="1" x14ac:dyDescent="0.3"/>
    <row r="115" s="1" customFormat="1" ht="15.75" customHeight="1" x14ac:dyDescent="0.3"/>
    <row r="116" s="1" customFormat="1" ht="15.75" customHeight="1" x14ac:dyDescent="0.3"/>
    <row r="117" s="1" customFormat="1" ht="15.75" customHeight="1" x14ac:dyDescent="0.3"/>
    <row r="118" s="1" customFormat="1" ht="15.75" customHeight="1" x14ac:dyDescent="0.3"/>
    <row r="119" s="1" customFormat="1" ht="15.75" customHeight="1" x14ac:dyDescent="0.3"/>
    <row r="120" s="1" customFormat="1" ht="15.75" customHeight="1" x14ac:dyDescent="0.3"/>
    <row r="121" s="1" customFormat="1" ht="15.75" customHeight="1" x14ac:dyDescent="0.3"/>
    <row r="122" s="1" customFormat="1" ht="15.75" customHeight="1" x14ac:dyDescent="0.3"/>
    <row r="123" s="1" customFormat="1" ht="15.75" customHeight="1" x14ac:dyDescent="0.3"/>
    <row r="124" s="1" customFormat="1" ht="15.75" customHeight="1" x14ac:dyDescent="0.3"/>
    <row r="125" s="1" customFormat="1" ht="15.75" customHeight="1" x14ac:dyDescent="0.3"/>
    <row r="126" s="1" customFormat="1" ht="15.75" customHeight="1" x14ac:dyDescent="0.3"/>
    <row r="127" s="1" customFormat="1" ht="15.75" customHeight="1" x14ac:dyDescent="0.3"/>
    <row r="128" s="1" customFormat="1" ht="15.75" customHeight="1" x14ac:dyDescent="0.3"/>
    <row r="129" s="1" customFormat="1" ht="15.75" customHeight="1" x14ac:dyDescent="0.3"/>
    <row r="130" s="1" customFormat="1" ht="15.75" customHeight="1" x14ac:dyDescent="0.3"/>
    <row r="131" s="1" customFormat="1" ht="15.75" customHeight="1" x14ac:dyDescent="0.3"/>
    <row r="132" s="1" customFormat="1" ht="15.75" customHeight="1" x14ac:dyDescent="0.3"/>
    <row r="133" s="1" customFormat="1" ht="15.75" customHeight="1" x14ac:dyDescent="0.3"/>
    <row r="134" s="1" customFormat="1" ht="15.75" customHeight="1" x14ac:dyDescent="0.3"/>
    <row r="135" s="1" customFormat="1" ht="15.75" customHeight="1" x14ac:dyDescent="0.3"/>
    <row r="136" s="1" customFormat="1" ht="15.75" customHeight="1" x14ac:dyDescent="0.3"/>
    <row r="137" s="1" customFormat="1" ht="15.75" customHeight="1" x14ac:dyDescent="0.3"/>
    <row r="138" s="1" customFormat="1" ht="15.75" customHeight="1" x14ac:dyDescent="0.3"/>
    <row r="139" s="1" customFormat="1" ht="15.75" customHeight="1" x14ac:dyDescent="0.3"/>
    <row r="140" s="1" customFormat="1" ht="15.75" customHeight="1" x14ac:dyDescent="0.3"/>
    <row r="141" s="1" customFormat="1" ht="15.75" customHeight="1" x14ac:dyDescent="0.3"/>
    <row r="142" s="1" customFormat="1" ht="15.75" customHeight="1" x14ac:dyDescent="0.3"/>
    <row r="143" s="1" customFormat="1" ht="15.75" customHeight="1" x14ac:dyDescent="0.3"/>
    <row r="144" s="1" customFormat="1" ht="15.75" customHeight="1" x14ac:dyDescent="0.3"/>
    <row r="145" s="1" customFormat="1" ht="15.75" customHeight="1" x14ac:dyDescent="0.3"/>
    <row r="146" s="1" customFormat="1" ht="15.75" customHeight="1" x14ac:dyDescent="0.3"/>
    <row r="147" s="1" customFormat="1" ht="15.75" customHeight="1" x14ac:dyDescent="0.3"/>
    <row r="148" s="1" customFormat="1" ht="15.75" customHeight="1" x14ac:dyDescent="0.3"/>
    <row r="149" s="1" customFormat="1" ht="15.75" customHeight="1" x14ac:dyDescent="0.3"/>
    <row r="150" s="1" customFormat="1" ht="15.75" customHeight="1" x14ac:dyDescent="0.3"/>
    <row r="151" s="1" customFormat="1" ht="15.75" customHeight="1" x14ac:dyDescent="0.3"/>
    <row r="152" s="1" customFormat="1" ht="15.75" customHeight="1" x14ac:dyDescent="0.3"/>
    <row r="153" s="1" customFormat="1" ht="15.75" customHeight="1" x14ac:dyDescent="0.3"/>
    <row r="154" s="1" customFormat="1" ht="15.75" customHeight="1" x14ac:dyDescent="0.3"/>
    <row r="155" s="1" customFormat="1" ht="15.75" customHeight="1" x14ac:dyDescent="0.3"/>
    <row r="156" s="1" customFormat="1" ht="15.75" customHeight="1" x14ac:dyDescent="0.3"/>
    <row r="157" s="1" customFormat="1" ht="15.75" customHeight="1" x14ac:dyDescent="0.3"/>
    <row r="158" s="1" customFormat="1" ht="15.75" customHeight="1" x14ac:dyDescent="0.3"/>
    <row r="159" s="1" customFormat="1" ht="15.75" customHeight="1" x14ac:dyDescent="0.3"/>
    <row r="160" s="1" customFormat="1" ht="15.75" customHeight="1" x14ac:dyDescent="0.3"/>
    <row r="161" s="1" customFormat="1" ht="15.75" customHeight="1" x14ac:dyDescent="0.3"/>
    <row r="162" s="1" customFormat="1" ht="15.75" customHeight="1" x14ac:dyDescent="0.3"/>
    <row r="163" s="1" customFormat="1" ht="15.75" customHeight="1" x14ac:dyDescent="0.3"/>
    <row r="164" s="1" customFormat="1" ht="15.75" customHeight="1" x14ac:dyDescent="0.3"/>
    <row r="165" s="1" customFormat="1" ht="15.75" customHeight="1" x14ac:dyDescent="0.3"/>
    <row r="166" s="1" customFormat="1" ht="15.75" customHeight="1" x14ac:dyDescent="0.3"/>
    <row r="167" s="1" customFormat="1" ht="15.75" customHeight="1" x14ac:dyDescent="0.3"/>
    <row r="168" s="1" customFormat="1" ht="15.75" customHeight="1" x14ac:dyDescent="0.3"/>
    <row r="169" s="1" customFormat="1" ht="15.75" customHeight="1" x14ac:dyDescent="0.3"/>
    <row r="170" s="1" customFormat="1" ht="15.75" customHeight="1" x14ac:dyDescent="0.3"/>
    <row r="171" s="1" customFormat="1" ht="15.75" customHeight="1" x14ac:dyDescent="0.3"/>
    <row r="172" s="1" customFormat="1" ht="15.75" customHeight="1" x14ac:dyDescent="0.3"/>
    <row r="173" s="1" customFormat="1" ht="15.75" customHeight="1" x14ac:dyDescent="0.3"/>
    <row r="174" s="1" customFormat="1" ht="15.75" customHeight="1" x14ac:dyDescent="0.3"/>
    <row r="175" s="1" customFormat="1" ht="15.75" customHeight="1" x14ac:dyDescent="0.3"/>
    <row r="176" s="1" customFormat="1" ht="15.75" customHeight="1" x14ac:dyDescent="0.3"/>
    <row r="177" s="1" customFormat="1" ht="15.75" customHeight="1" x14ac:dyDescent="0.3"/>
    <row r="178" s="1" customFormat="1" ht="15.75" customHeight="1" x14ac:dyDescent="0.3"/>
    <row r="179" s="1" customFormat="1" ht="15.75" customHeight="1" x14ac:dyDescent="0.3"/>
    <row r="180" s="1" customFormat="1" ht="15.75" customHeight="1" x14ac:dyDescent="0.3"/>
    <row r="181" s="1" customFormat="1" ht="15.75" customHeight="1" x14ac:dyDescent="0.3"/>
    <row r="182" s="1" customFormat="1" ht="15.75" customHeight="1" x14ac:dyDescent="0.3"/>
    <row r="183" s="1" customFormat="1" ht="15.75" customHeight="1" x14ac:dyDescent="0.3"/>
    <row r="184" s="1" customFormat="1" ht="15.75" customHeight="1" x14ac:dyDescent="0.3"/>
    <row r="185" s="1" customFormat="1" ht="15.75" customHeight="1" x14ac:dyDescent="0.3"/>
    <row r="186" s="1" customFormat="1" ht="15.75" customHeight="1" x14ac:dyDescent="0.3"/>
    <row r="187" s="1" customFormat="1" ht="15.75" customHeight="1" x14ac:dyDescent="0.3"/>
    <row r="188" s="1" customFormat="1" ht="15.75" customHeight="1" x14ac:dyDescent="0.3"/>
    <row r="189" s="1" customFormat="1" ht="15.75" customHeight="1" x14ac:dyDescent="0.3"/>
    <row r="190" s="1" customFormat="1" ht="15.75" customHeight="1" x14ac:dyDescent="0.3"/>
    <row r="191" s="1" customFormat="1" ht="15.75" customHeight="1" x14ac:dyDescent="0.3"/>
    <row r="192" s="1" customFormat="1" ht="15.75" customHeight="1" x14ac:dyDescent="0.3"/>
    <row r="193" s="1" customFormat="1" ht="15.75" customHeight="1" x14ac:dyDescent="0.3"/>
    <row r="194" s="1" customFormat="1" ht="15.75" customHeight="1" x14ac:dyDescent="0.3"/>
    <row r="195" s="1" customFormat="1" ht="15.75" customHeight="1" x14ac:dyDescent="0.3"/>
    <row r="196" s="1" customFormat="1" ht="15.75" customHeight="1" x14ac:dyDescent="0.3"/>
    <row r="197" s="1" customFormat="1" ht="15.75" customHeight="1" x14ac:dyDescent="0.3"/>
    <row r="198" s="1" customFormat="1" ht="15.75" customHeight="1" x14ac:dyDescent="0.3"/>
    <row r="199" s="1" customFormat="1" ht="15.75" customHeight="1" x14ac:dyDescent="0.3"/>
    <row r="200" s="1" customFormat="1" ht="15.75" customHeight="1" x14ac:dyDescent="0.3"/>
    <row r="201" s="1" customFormat="1" ht="15.75" customHeight="1" x14ac:dyDescent="0.3"/>
    <row r="202" s="1" customFormat="1" ht="15.75" customHeight="1" x14ac:dyDescent="0.3"/>
    <row r="203" s="1" customFormat="1" ht="15.75" customHeight="1" x14ac:dyDescent="0.3"/>
    <row r="204" s="1" customFormat="1" ht="15.75" customHeight="1" x14ac:dyDescent="0.3"/>
    <row r="205" s="1" customFormat="1" ht="15.75" customHeight="1" x14ac:dyDescent="0.3"/>
    <row r="206" s="1" customFormat="1" ht="15.75" customHeight="1" x14ac:dyDescent="0.3"/>
    <row r="207" s="1" customFormat="1" ht="15.75" customHeight="1" x14ac:dyDescent="0.3"/>
    <row r="208" s="1" customFormat="1" ht="15.75" customHeight="1" x14ac:dyDescent="0.3"/>
    <row r="209" s="1" customFormat="1" ht="15.75" customHeight="1" x14ac:dyDescent="0.3"/>
    <row r="210" s="1" customFormat="1" ht="15.75" customHeight="1" x14ac:dyDescent="0.3"/>
    <row r="211" s="1" customFormat="1" ht="15.75" customHeight="1" x14ac:dyDescent="0.3"/>
    <row r="212" s="1" customFormat="1" ht="15.75" customHeight="1" x14ac:dyDescent="0.3"/>
    <row r="213" s="1" customFormat="1" ht="15.75" customHeight="1" x14ac:dyDescent="0.3"/>
    <row r="214" s="1" customFormat="1" ht="15.75" customHeight="1" x14ac:dyDescent="0.3"/>
    <row r="215" s="1" customFormat="1" ht="15.75" customHeight="1" x14ac:dyDescent="0.3"/>
    <row r="216" s="1" customFormat="1" ht="15.75" customHeight="1" x14ac:dyDescent="0.3"/>
    <row r="217" s="1" customFormat="1" ht="15.75" customHeight="1" x14ac:dyDescent="0.3"/>
    <row r="218" s="1" customFormat="1" ht="15.75" customHeight="1" x14ac:dyDescent="0.3"/>
    <row r="219" s="1" customFormat="1" ht="15.75" customHeight="1" x14ac:dyDescent="0.3"/>
    <row r="220" s="1" customFormat="1" ht="15.75" customHeight="1" x14ac:dyDescent="0.3"/>
    <row r="221" s="1" customFormat="1" ht="15.75" customHeight="1" x14ac:dyDescent="0.3"/>
    <row r="222" s="1" customFormat="1" ht="15.75" customHeight="1" x14ac:dyDescent="0.3"/>
    <row r="223" s="1" customFormat="1" ht="15.75" customHeight="1" x14ac:dyDescent="0.3"/>
    <row r="224" s="1" customFormat="1" ht="15.75" customHeight="1" x14ac:dyDescent="0.3"/>
    <row r="225" s="1" customFormat="1" ht="15.75" customHeight="1" x14ac:dyDescent="0.3"/>
    <row r="226" s="1" customFormat="1" ht="15.75" customHeight="1" x14ac:dyDescent="0.3"/>
    <row r="227" s="1" customFormat="1" ht="15.75" customHeight="1" x14ac:dyDescent="0.3"/>
    <row r="228" s="1" customFormat="1" ht="15.75" customHeight="1" x14ac:dyDescent="0.3"/>
    <row r="229" s="1" customFormat="1" ht="15.75" customHeight="1" x14ac:dyDescent="0.3"/>
    <row r="230" s="1" customFormat="1" ht="15.75" customHeight="1" x14ac:dyDescent="0.3"/>
    <row r="231" s="1" customFormat="1" ht="15.75" customHeight="1" x14ac:dyDescent="0.3"/>
    <row r="232" s="1" customFormat="1" ht="15.75" customHeight="1" x14ac:dyDescent="0.3"/>
    <row r="233" s="1" customFormat="1" ht="15.75" customHeight="1" x14ac:dyDescent="0.3"/>
    <row r="234" s="1" customFormat="1" ht="15.75" customHeight="1" x14ac:dyDescent="0.3"/>
    <row r="235" s="1" customFormat="1" ht="15.75" customHeight="1" x14ac:dyDescent="0.3"/>
    <row r="236" s="1" customFormat="1" ht="15.75" customHeight="1" x14ac:dyDescent="0.3"/>
    <row r="237" s="1" customFormat="1" ht="15.75" customHeight="1" x14ac:dyDescent="0.3"/>
    <row r="238" s="1" customFormat="1" ht="15.75" customHeight="1" x14ac:dyDescent="0.3"/>
    <row r="239" s="1" customFormat="1" ht="15.75" customHeight="1" x14ac:dyDescent="0.3"/>
    <row r="240" s="1" customFormat="1" ht="15.75" customHeight="1" x14ac:dyDescent="0.3"/>
    <row r="241" s="1" customFormat="1" ht="15.75" customHeight="1" x14ac:dyDescent="0.3"/>
    <row r="242" s="1" customFormat="1" ht="15.75" customHeight="1" x14ac:dyDescent="0.3"/>
    <row r="243" s="1" customFormat="1" ht="15.75" customHeight="1" x14ac:dyDescent="0.3"/>
    <row r="244" s="1" customFormat="1" ht="15.75" customHeight="1" x14ac:dyDescent="0.3"/>
    <row r="245" s="1" customFormat="1" ht="15.75" customHeight="1" x14ac:dyDescent="0.3"/>
    <row r="246" s="1" customFormat="1" ht="15.75" customHeight="1" x14ac:dyDescent="0.3"/>
    <row r="247" s="1" customFormat="1" ht="15.75" customHeight="1" x14ac:dyDescent="0.3"/>
    <row r="248" s="1" customFormat="1" ht="15.75" customHeight="1" x14ac:dyDescent="0.3"/>
    <row r="249" s="1" customFormat="1" ht="15.75" customHeight="1" x14ac:dyDescent="0.3"/>
    <row r="250" s="1" customFormat="1" ht="15.75" customHeight="1" x14ac:dyDescent="0.3"/>
    <row r="251" s="1" customFormat="1" ht="15.75" customHeight="1" x14ac:dyDescent="0.3"/>
    <row r="252" s="1" customFormat="1" ht="15.75" customHeight="1" x14ac:dyDescent="0.3"/>
    <row r="253" s="1" customFormat="1" ht="15.75" customHeight="1" x14ac:dyDescent="0.3"/>
    <row r="254" s="1" customFormat="1" ht="15.75" customHeight="1" x14ac:dyDescent="0.3"/>
    <row r="255" s="1" customFormat="1" ht="15.75" customHeight="1" x14ac:dyDescent="0.3"/>
    <row r="256" s="1" customFormat="1" ht="15.75" customHeight="1" x14ac:dyDescent="0.3"/>
    <row r="257" s="1" customFormat="1" ht="15.75" customHeight="1" x14ac:dyDescent="0.3"/>
    <row r="258" s="1" customFormat="1" ht="15.75" customHeight="1" x14ac:dyDescent="0.3"/>
    <row r="259" s="1" customFormat="1" ht="15.75" customHeight="1" x14ac:dyDescent="0.3"/>
    <row r="260" s="1" customFormat="1" ht="15.75" customHeight="1" x14ac:dyDescent="0.3"/>
    <row r="261" s="1" customFormat="1" ht="15.75" customHeight="1" x14ac:dyDescent="0.3"/>
    <row r="262" s="1" customFormat="1" ht="15.75" customHeight="1" x14ac:dyDescent="0.3"/>
    <row r="263" s="1" customFormat="1" ht="15.75" customHeight="1" x14ac:dyDescent="0.3"/>
    <row r="264" s="1" customFormat="1" ht="15.75" customHeight="1" x14ac:dyDescent="0.3"/>
    <row r="265" s="1" customFormat="1" ht="15.75" customHeight="1" x14ac:dyDescent="0.3"/>
    <row r="266" s="1" customFormat="1" ht="15.75" customHeight="1" x14ac:dyDescent="0.3"/>
    <row r="267" s="1" customFormat="1" ht="15.75" customHeight="1" x14ac:dyDescent="0.3"/>
    <row r="268" s="1" customFormat="1" ht="15.75" customHeight="1" x14ac:dyDescent="0.3"/>
    <row r="269" s="1" customFormat="1" ht="15.75" customHeight="1" x14ac:dyDescent="0.3"/>
    <row r="270" s="1" customFormat="1" ht="15.75" customHeight="1" x14ac:dyDescent="0.3"/>
    <row r="271" s="1" customFormat="1" ht="15.75" customHeight="1" x14ac:dyDescent="0.3"/>
    <row r="272" s="1" customFormat="1" ht="15.75" customHeight="1" x14ac:dyDescent="0.3"/>
    <row r="273" s="1" customFormat="1" ht="15.75" customHeight="1" x14ac:dyDescent="0.3"/>
    <row r="274" s="1" customFormat="1" ht="15.75" customHeight="1" x14ac:dyDescent="0.3"/>
    <row r="275" s="1" customFormat="1" ht="15.75" customHeight="1" x14ac:dyDescent="0.3"/>
    <row r="276" s="1" customFormat="1" ht="15.75" customHeight="1" x14ac:dyDescent="0.3"/>
    <row r="277" s="1" customFormat="1" ht="15.75" customHeight="1" x14ac:dyDescent="0.3"/>
    <row r="278" s="1" customFormat="1" ht="15.75" customHeight="1" x14ac:dyDescent="0.3"/>
    <row r="279" s="1" customFormat="1" ht="15.75" customHeight="1" x14ac:dyDescent="0.3"/>
    <row r="280" s="1" customFormat="1" ht="15.75" customHeight="1" x14ac:dyDescent="0.3"/>
    <row r="281" s="1" customFormat="1" ht="15.75" customHeight="1" x14ac:dyDescent="0.3"/>
    <row r="282" s="1" customFormat="1" ht="15.75" customHeight="1" x14ac:dyDescent="0.3"/>
    <row r="283" s="1" customFormat="1" ht="15.75" customHeight="1" x14ac:dyDescent="0.3"/>
    <row r="284" s="1" customFormat="1" ht="15.75" customHeight="1" x14ac:dyDescent="0.3"/>
    <row r="285" s="1" customFormat="1" ht="15.75" customHeight="1" x14ac:dyDescent="0.3"/>
    <row r="286" s="1" customFormat="1" ht="15.75" customHeight="1" x14ac:dyDescent="0.3"/>
    <row r="287" s="1" customFormat="1" ht="15.75" customHeight="1" x14ac:dyDescent="0.3"/>
    <row r="288" s="1" customFormat="1" ht="15.75" customHeight="1" x14ac:dyDescent="0.3"/>
    <row r="289" s="1" customFormat="1" ht="15.75" customHeight="1" x14ac:dyDescent="0.3"/>
    <row r="290" s="1" customFormat="1" ht="15.75" customHeight="1" x14ac:dyDescent="0.3"/>
    <row r="291" s="1" customFormat="1" ht="15.75" customHeight="1" x14ac:dyDescent="0.3"/>
    <row r="292" s="1" customFormat="1" ht="15.75" customHeight="1" x14ac:dyDescent="0.3"/>
    <row r="293" s="1" customFormat="1" ht="15.75" customHeight="1" x14ac:dyDescent="0.3"/>
    <row r="294" s="1" customFormat="1" ht="15.75" customHeight="1" x14ac:dyDescent="0.3"/>
    <row r="295" s="1" customFormat="1" ht="15.75" customHeight="1" x14ac:dyDescent="0.3"/>
    <row r="296" s="1" customFormat="1" ht="15.75" customHeight="1" x14ac:dyDescent="0.3"/>
    <row r="297" s="1" customFormat="1" ht="15.75" customHeight="1" x14ac:dyDescent="0.3"/>
    <row r="298" s="1" customFormat="1" ht="15.75" customHeight="1" x14ac:dyDescent="0.3"/>
    <row r="299" s="1" customFormat="1" ht="15.75" customHeight="1" x14ac:dyDescent="0.3"/>
    <row r="300" s="1" customFormat="1" ht="15.75" customHeight="1" x14ac:dyDescent="0.3"/>
    <row r="301" s="1" customFormat="1" ht="15.75" customHeight="1" x14ac:dyDescent="0.3"/>
    <row r="302" s="1" customFormat="1" ht="15.75" customHeight="1" x14ac:dyDescent="0.3"/>
    <row r="303" s="1" customFormat="1" ht="15.75" customHeight="1" x14ac:dyDescent="0.3"/>
    <row r="304" s="1" customFormat="1" ht="15.75" customHeight="1" x14ac:dyDescent="0.3"/>
    <row r="305" s="1" customFormat="1" ht="15.75" customHeight="1" x14ac:dyDescent="0.3"/>
    <row r="306" s="1" customFormat="1" ht="15.75" customHeight="1" x14ac:dyDescent="0.3"/>
    <row r="307" s="1" customFormat="1" ht="15.75" customHeight="1" x14ac:dyDescent="0.3"/>
    <row r="308" s="1" customFormat="1" ht="15.75" customHeight="1" x14ac:dyDescent="0.3"/>
    <row r="309" s="1" customFormat="1" ht="15.75" customHeight="1" x14ac:dyDescent="0.3"/>
    <row r="310" s="1" customFormat="1" ht="15.75" customHeight="1" x14ac:dyDescent="0.3"/>
    <row r="311" s="1" customFormat="1" ht="15.75" customHeight="1" x14ac:dyDescent="0.3"/>
    <row r="312" s="1" customFormat="1" ht="15.75" customHeight="1" x14ac:dyDescent="0.3"/>
    <row r="313" s="1" customFormat="1" ht="15.75" customHeight="1" x14ac:dyDescent="0.3"/>
    <row r="314" s="1" customFormat="1" ht="15.75" customHeight="1" x14ac:dyDescent="0.3"/>
    <row r="315" s="1" customFormat="1" ht="15.75" customHeight="1" x14ac:dyDescent="0.3"/>
    <row r="316" s="1" customFormat="1" ht="15.75" customHeight="1" x14ac:dyDescent="0.3"/>
    <row r="317" s="1" customFormat="1" ht="15.75" customHeight="1" x14ac:dyDescent="0.3"/>
    <row r="318" s="1" customFormat="1" ht="15.75" customHeight="1" x14ac:dyDescent="0.3"/>
    <row r="319" s="1" customFormat="1" ht="15.75" customHeight="1" x14ac:dyDescent="0.3"/>
    <row r="320" s="1" customFormat="1" ht="15.75" customHeight="1" x14ac:dyDescent="0.3"/>
    <row r="321" s="1" customFormat="1" ht="15.75" customHeight="1" x14ac:dyDescent="0.3"/>
    <row r="322" s="1" customFormat="1" ht="15.75" customHeight="1" x14ac:dyDescent="0.3"/>
    <row r="323" s="1" customFormat="1" ht="15.75" customHeight="1" x14ac:dyDescent="0.3"/>
    <row r="324" s="1" customFormat="1" ht="15.75" customHeight="1" x14ac:dyDescent="0.3"/>
    <row r="325" s="1" customFormat="1" ht="15.75" customHeight="1" x14ac:dyDescent="0.3"/>
    <row r="326" s="1" customFormat="1" ht="15.75" customHeight="1" x14ac:dyDescent="0.3"/>
    <row r="327" s="1" customFormat="1" ht="15.75" customHeight="1" x14ac:dyDescent="0.3"/>
    <row r="328" s="1" customFormat="1" ht="15.75" customHeight="1" x14ac:dyDescent="0.3"/>
    <row r="329" s="1" customFormat="1" ht="15.75" customHeight="1" x14ac:dyDescent="0.3"/>
    <row r="330" s="1" customFormat="1" ht="15.75" customHeight="1" x14ac:dyDescent="0.3"/>
    <row r="331" s="1" customFormat="1" ht="15.75" customHeight="1" x14ac:dyDescent="0.3"/>
    <row r="332" s="1" customFormat="1" ht="15.75" customHeight="1" x14ac:dyDescent="0.3"/>
    <row r="333" s="1" customFormat="1" ht="15.75" customHeight="1" x14ac:dyDescent="0.3"/>
    <row r="334" s="1" customFormat="1" ht="15.75" customHeight="1" x14ac:dyDescent="0.3"/>
    <row r="335" s="1" customFormat="1" ht="15.75" customHeight="1" x14ac:dyDescent="0.3"/>
    <row r="336" s="1" customFormat="1" ht="15.75" customHeight="1" x14ac:dyDescent="0.3"/>
    <row r="337" s="1" customFormat="1" ht="15.75" customHeight="1" x14ac:dyDescent="0.3"/>
    <row r="338" s="1" customFormat="1" ht="15.75" customHeight="1" x14ac:dyDescent="0.3"/>
    <row r="339" s="1" customFormat="1" ht="15.75" customHeight="1" x14ac:dyDescent="0.3"/>
    <row r="340" s="1" customFormat="1" ht="15.75" customHeight="1" x14ac:dyDescent="0.3"/>
    <row r="341" s="1" customFormat="1" ht="15.75" customHeight="1" x14ac:dyDescent="0.3"/>
    <row r="342" s="1" customFormat="1" ht="15.75" customHeight="1" x14ac:dyDescent="0.3"/>
    <row r="343" s="1" customFormat="1" ht="15.75" customHeight="1" x14ac:dyDescent="0.3"/>
    <row r="344" s="1" customFormat="1" ht="15.75" customHeight="1" x14ac:dyDescent="0.3"/>
    <row r="345" s="1" customFormat="1" ht="15.75" customHeight="1" x14ac:dyDescent="0.3"/>
    <row r="346" s="1" customFormat="1" ht="15.75" customHeight="1" x14ac:dyDescent="0.3"/>
    <row r="347" s="1" customFormat="1" ht="15.75" customHeight="1" x14ac:dyDescent="0.3"/>
    <row r="348" s="1" customFormat="1" ht="15.75" customHeight="1" x14ac:dyDescent="0.3"/>
    <row r="349" s="1" customFormat="1" ht="15.75" customHeight="1" x14ac:dyDescent="0.3"/>
    <row r="350" s="1" customFormat="1" ht="15.75" customHeight="1" x14ac:dyDescent="0.3"/>
    <row r="351" s="1" customFormat="1" ht="15.75" customHeight="1" x14ac:dyDescent="0.3"/>
    <row r="352" s="1" customFormat="1" ht="15.75" customHeight="1" x14ac:dyDescent="0.3"/>
    <row r="353" s="1" customFormat="1" ht="15.75" customHeight="1" x14ac:dyDescent="0.3"/>
    <row r="354" s="1" customFormat="1" ht="15.75" customHeight="1" x14ac:dyDescent="0.3"/>
    <row r="355" s="1" customFormat="1" ht="15.75" customHeight="1" x14ac:dyDescent="0.3"/>
    <row r="356" s="1" customFormat="1" ht="15.75" customHeight="1" x14ac:dyDescent="0.3"/>
    <row r="357" s="1" customFormat="1" ht="15.75" customHeight="1" x14ac:dyDescent="0.3"/>
    <row r="358" s="1" customFormat="1" ht="15.75" customHeight="1" x14ac:dyDescent="0.3"/>
    <row r="359" s="1" customFormat="1" ht="15.75" customHeight="1" x14ac:dyDescent="0.3"/>
    <row r="360" s="1" customFormat="1" ht="15.75" customHeight="1" x14ac:dyDescent="0.3"/>
    <row r="361" s="1" customFormat="1" ht="15.75" customHeight="1" x14ac:dyDescent="0.3"/>
    <row r="362" s="1" customFormat="1" ht="15.75" customHeight="1" x14ac:dyDescent="0.3"/>
    <row r="363" s="1" customFormat="1" ht="15.75" customHeight="1" x14ac:dyDescent="0.3"/>
    <row r="364" s="1" customFormat="1" ht="15.75" customHeight="1" x14ac:dyDescent="0.3"/>
    <row r="365" s="1" customFormat="1" ht="15.75" customHeight="1" x14ac:dyDescent="0.3"/>
    <row r="366" s="1" customFormat="1" ht="15.75" customHeight="1" x14ac:dyDescent="0.3"/>
    <row r="367" s="1" customFormat="1" ht="15.75" customHeight="1" x14ac:dyDescent="0.3"/>
    <row r="368" s="1" customFormat="1" ht="15.75" customHeight="1" x14ac:dyDescent="0.3"/>
    <row r="369" s="1" customFormat="1" ht="15.75" customHeight="1" x14ac:dyDescent="0.3"/>
    <row r="370" s="1" customFormat="1" ht="15.75" customHeight="1" x14ac:dyDescent="0.3"/>
    <row r="371" s="1" customFormat="1" ht="15.75" customHeight="1" x14ac:dyDescent="0.3"/>
    <row r="372" s="1" customFormat="1" ht="15.75" customHeight="1" x14ac:dyDescent="0.3"/>
    <row r="373" s="1" customFormat="1" ht="15.75" customHeight="1" x14ac:dyDescent="0.3"/>
    <row r="374" s="1" customFormat="1" ht="15.75" customHeight="1" x14ac:dyDescent="0.3"/>
    <row r="375" s="1" customFormat="1" ht="15.75" customHeight="1" x14ac:dyDescent="0.3"/>
    <row r="376" s="1" customFormat="1" ht="15.75" customHeight="1" x14ac:dyDescent="0.3"/>
    <row r="377" s="1" customFormat="1" ht="15.75" customHeight="1" x14ac:dyDescent="0.3"/>
    <row r="378" s="1" customFormat="1" ht="15.75" customHeight="1" x14ac:dyDescent="0.3"/>
    <row r="379" s="1" customFormat="1" ht="15.75" customHeight="1" x14ac:dyDescent="0.3"/>
    <row r="380" s="1" customFormat="1" ht="15.75" customHeight="1" x14ac:dyDescent="0.3"/>
    <row r="381" s="1" customFormat="1" ht="15.75" customHeight="1" x14ac:dyDescent="0.3"/>
    <row r="382" s="1" customFormat="1" ht="15.75" customHeight="1" x14ac:dyDescent="0.3"/>
    <row r="383" s="1" customFormat="1" ht="15.75" customHeight="1" x14ac:dyDescent="0.3"/>
    <row r="384" s="1" customFormat="1" ht="15.75" customHeight="1" x14ac:dyDescent="0.3"/>
    <row r="385" s="1" customFormat="1" ht="15.75" customHeight="1" x14ac:dyDescent="0.3"/>
    <row r="386" s="1" customFormat="1" ht="15.75" customHeight="1" x14ac:dyDescent="0.3"/>
    <row r="387" s="1" customFormat="1" ht="15.75" customHeight="1" x14ac:dyDescent="0.3"/>
    <row r="388" s="1" customFormat="1" ht="15.75" customHeight="1" x14ac:dyDescent="0.3"/>
    <row r="389" s="1" customFormat="1" ht="15.75" customHeight="1" x14ac:dyDescent="0.3"/>
    <row r="390" s="1" customFormat="1" ht="15.75" customHeight="1" x14ac:dyDescent="0.3"/>
    <row r="391" s="1" customFormat="1" ht="15.75" customHeight="1" x14ac:dyDescent="0.3"/>
    <row r="392" s="1" customFormat="1" ht="15.75" customHeight="1" x14ac:dyDescent="0.3"/>
    <row r="393" s="1" customFormat="1" ht="15.75" customHeight="1" x14ac:dyDescent="0.3"/>
    <row r="394" s="1" customFormat="1" ht="15.75" customHeight="1" x14ac:dyDescent="0.3"/>
    <row r="395" s="1" customFormat="1" ht="15.75" customHeight="1" x14ac:dyDescent="0.3"/>
    <row r="396" s="1" customFormat="1" ht="15.75" customHeight="1" x14ac:dyDescent="0.3"/>
    <row r="397" s="1" customFormat="1" ht="15.75" customHeight="1" x14ac:dyDescent="0.3"/>
    <row r="398" s="1" customFormat="1" ht="15.75" customHeight="1" x14ac:dyDescent="0.3"/>
    <row r="399" s="1" customFormat="1" ht="15.75" customHeight="1" x14ac:dyDescent="0.3"/>
    <row r="400" s="1" customFormat="1" ht="15.75" customHeight="1" x14ac:dyDescent="0.3"/>
    <row r="401" s="1" customFormat="1" ht="15.75" customHeight="1" x14ac:dyDescent="0.3"/>
    <row r="402" s="1" customFormat="1" ht="15.75" customHeight="1" x14ac:dyDescent="0.3"/>
    <row r="403" s="1" customFormat="1" ht="15.75" customHeight="1" x14ac:dyDescent="0.3"/>
    <row r="404" s="1" customFormat="1" ht="15.75" customHeight="1" x14ac:dyDescent="0.3"/>
    <row r="405" s="1" customFormat="1" ht="15.75" customHeight="1" x14ac:dyDescent="0.3"/>
    <row r="406" s="1" customFormat="1" ht="15.75" customHeight="1" x14ac:dyDescent="0.3"/>
    <row r="407" s="1" customFormat="1" ht="15.75" customHeight="1" x14ac:dyDescent="0.3"/>
    <row r="408" s="1" customFormat="1" ht="15.75" customHeight="1" x14ac:dyDescent="0.3"/>
    <row r="409" s="1" customFormat="1" ht="15.75" customHeight="1" x14ac:dyDescent="0.3"/>
    <row r="410" s="1" customFormat="1" ht="15.75" customHeight="1" x14ac:dyDescent="0.3"/>
    <row r="411" s="1" customFormat="1" ht="15.75" customHeight="1" x14ac:dyDescent="0.3"/>
    <row r="412" s="1" customFormat="1" ht="15.75" customHeight="1" x14ac:dyDescent="0.3"/>
    <row r="413" s="1" customFormat="1" ht="15.75" customHeight="1" x14ac:dyDescent="0.3"/>
    <row r="414" s="1" customFormat="1" ht="15.75" customHeight="1" x14ac:dyDescent="0.3"/>
    <row r="415" s="1" customFormat="1" ht="15.75" customHeight="1" x14ac:dyDescent="0.3"/>
    <row r="416" s="1" customFormat="1" ht="15.75" customHeight="1" x14ac:dyDescent="0.3"/>
    <row r="417" s="1" customFormat="1" ht="15.75" customHeight="1" x14ac:dyDescent="0.3"/>
    <row r="418" s="1" customFormat="1" ht="15.75" customHeight="1" x14ac:dyDescent="0.3"/>
    <row r="419" s="1" customFormat="1" ht="15.75" customHeight="1" x14ac:dyDescent="0.3"/>
    <row r="420" s="1" customFormat="1" ht="15.75" customHeight="1" x14ac:dyDescent="0.3"/>
    <row r="421" s="1" customFormat="1" ht="15.75" customHeight="1" x14ac:dyDescent="0.3"/>
    <row r="422" s="1" customFormat="1" ht="15.75" customHeight="1" x14ac:dyDescent="0.3"/>
    <row r="423" s="1" customFormat="1" ht="15.75" customHeight="1" x14ac:dyDescent="0.3"/>
    <row r="424" s="1" customFormat="1" ht="15.75" customHeight="1" x14ac:dyDescent="0.3"/>
    <row r="425" s="1" customFormat="1" ht="15.75" customHeight="1" x14ac:dyDescent="0.3"/>
    <row r="426" s="1" customFormat="1" ht="15.75" customHeight="1" x14ac:dyDescent="0.3"/>
    <row r="427" s="1" customFormat="1" ht="15.75" customHeight="1" x14ac:dyDescent="0.3"/>
    <row r="428" s="1" customFormat="1" ht="15.75" customHeight="1" x14ac:dyDescent="0.3"/>
    <row r="429" s="1" customFormat="1" ht="15.75" customHeight="1" x14ac:dyDescent="0.3"/>
    <row r="430" s="1" customFormat="1" ht="15.75" customHeight="1" x14ac:dyDescent="0.3"/>
    <row r="431" s="1" customFormat="1" ht="15.75" customHeight="1" x14ac:dyDescent="0.3"/>
    <row r="432" s="1" customFormat="1" ht="15.75" customHeight="1" x14ac:dyDescent="0.3"/>
    <row r="433" s="1" customFormat="1" ht="15.75" customHeight="1" x14ac:dyDescent="0.3"/>
    <row r="434" s="1" customFormat="1" ht="15.75" customHeight="1" x14ac:dyDescent="0.3"/>
    <row r="435" s="1" customFormat="1" ht="15.75" customHeight="1" x14ac:dyDescent="0.3"/>
    <row r="436" s="1" customFormat="1" ht="15.75" customHeight="1" x14ac:dyDescent="0.3"/>
    <row r="437" s="1" customFormat="1" ht="15.75" customHeight="1" x14ac:dyDescent="0.3"/>
    <row r="438" s="1" customFormat="1" ht="15.75" customHeight="1" x14ac:dyDescent="0.3"/>
    <row r="439" s="1" customFormat="1" ht="15.75" customHeight="1" x14ac:dyDescent="0.3"/>
    <row r="440" s="1" customFormat="1" ht="15.75" customHeight="1" x14ac:dyDescent="0.3"/>
    <row r="441" s="1" customFormat="1" ht="15.75" customHeight="1" x14ac:dyDescent="0.3"/>
    <row r="442" s="1" customFormat="1" ht="15.75" customHeight="1" x14ac:dyDescent="0.3"/>
    <row r="443" s="1" customFormat="1" ht="15.75" customHeight="1" x14ac:dyDescent="0.3"/>
    <row r="444" s="1" customFormat="1" ht="15.75" customHeight="1" x14ac:dyDescent="0.3"/>
    <row r="445" s="1" customFormat="1" ht="15.75" customHeight="1" x14ac:dyDescent="0.3"/>
    <row r="446" s="1" customFormat="1" ht="15.75" customHeight="1" x14ac:dyDescent="0.3"/>
    <row r="447" s="1" customFormat="1" ht="15.75" customHeight="1" x14ac:dyDescent="0.3"/>
    <row r="448" s="1" customFormat="1" ht="15.75" customHeight="1" x14ac:dyDescent="0.3"/>
    <row r="449" s="1" customFormat="1" ht="15.75" customHeight="1" x14ac:dyDescent="0.3"/>
    <row r="450" s="1" customFormat="1" ht="15.75" customHeight="1" x14ac:dyDescent="0.3"/>
    <row r="451" s="1" customFormat="1" ht="15.75" customHeight="1" x14ac:dyDescent="0.3"/>
    <row r="452" s="1" customFormat="1" ht="15.75" customHeight="1" x14ac:dyDescent="0.3"/>
    <row r="453" s="1" customFormat="1" ht="15.75" customHeight="1" x14ac:dyDescent="0.3"/>
    <row r="454" s="1" customFormat="1" ht="15.75" customHeight="1" x14ac:dyDescent="0.3"/>
    <row r="455" s="1" customFormat="1" ht="15.75" customHeight="1" x14ac:dyDescent="0.3"/>
    <row r="456" s="1" customFormat="1" ht="15.75" customHeight="1" x14ac:dyDescent="0.3"/>
    <row r="457" s="1" customFormat="1" ht="15.75" customHeight="1" x14ac:dyDescent="0.3"/>
    <row r="458" s="1" customFormat="1" ht="15.75" customHeight="1" x14ac:dyDescent="0.3"/>
    <row r="459" s="1" customFormat="1" ht="15.75" customHeight="1" x14ac:dyDescent="0.3"/>
    <row r="460" s="1" customFormat="1" ht="15.75" customHeight="1" x14ac:dyDescent="0.3"/>
    <row r="461" s="1" customFormat="1" ht="15.75" customHeight="1" x14ac:dyDescent="0.3"/>
    <row r="462" s="1" customFormat="1" ht="15.75" customHeight="1" x14ac:dyDescent="0.3"/>
    <row r="463" s="1" customFormat="1" ht="15.75" customHeight="1" x14ac:dyDescent="0.3"/>
    <row r="464" s="1" customFormat="1" ht="15.75" customHeight="1" x14ac:dyDescent="0.3"/>
    <row r="465" s="1" customFormat="1" ht="15.75" customHeight="1" x14ac:dyDescent="0.3"/>
    <row r="466" s="1" customFormat="1" ht="15.75" customHeight="1" x14ac:dyDescent="0.3"/>
    <row r="467" s="1" customFormat="1" ht="15.75" customHeight="1" x14ac:dyDescent="0.3"/>
    <row r="468" s="1" customFormat="1" ht="15.75" customHeight="1" x14ac:dyDescent="0.3"/>
    <row r="469" s="1" customFormat="1" ht="15.75" customHeight="1" x14ac:dyDescent="0.3"/>
    <row r="470" s="1" customFormat="1" ht="15.75" customHeight="1" x14ac:dyDescent="0.3"/>
    <row r="471" s="1" customFormat="1" ht="15.75" customHeight="1" x14ac:dyDescent="0.3"/>
    <row r="472" s="1" customFormat="1" ht="15.75" customHeight="1" x14ac:dyDescent="0.3"/>
    <row r="473" s="1" customFormat="1" ht="15.75" customHeight="1" x14ac:dyDescent="0.3"/>
    <row r="474" s="1" customFormat="1" ht="15.75" customHeight="1" x14ac:dyDescent="0.3"/>
    <row r="475" s="1" customFormat="1" ht="15.75" customHeight="1" x14ac:dyDescent="0.3"/>
    <row r="476" s="1" customFormat="1" ht="15.75" customHeight="1" x14ac:dyDescent="0.3"/>
    <row r="477" s="1" customFormat="1" ht="15.75" customHeight="1" x14ac:dyDescent="0.3"/>
    <row r="478" s="1" customFormat="1" ht="15.75" customHeight="1" x14ac:dyDescent="0.3"/>
    <row r="479" s="1" customFormat="1" ht="15.75" customHeight="1" x14ac:dyDescent="0.3"/>
    <row r="480" s="1" customFormat="1" ht="15.75" customHeight="1" x14ac:dyDescent="0.3"/>
    <row r="481" s="1" customFormat="1" ht="15.75" customHeight="1" x14ac:dyDescent="0.3"/>
    <row r="482" s="1" customFormat="1" ht="15.75" customHeight="1" x14ac:dyDescent="0.3"/>
    <row r="483" s="1" customFormat="1" ht="15.75" customHeight="1" x14ac:dyDescent="0.3"/>
    <row r="484" s="1" customFormat="1" ht="15.75" customHeight="1" x14ac:dyDescent="0.3"/>
    <row r="485" s="1" customFormat="1" ht="15.75" customHeight="1" x14ac:dyDescent="0.3"/>
    <row r="486" s="1" customFormat="1" ht="15.75" customHeight="1" x14ac:dyDescent="0.3"/>
    <row r="487" s="1" customFormat="1" ht="15.75" customHeight="1" x14ac:dyDescent="0.3"/>
    <row r="488" s="1" customFormat="1" ht="15.75" customHeight="1" x14ac:dyDescent="0.3"/>
    <row r="489" s="1" customFormat="1" ht="15.75" customHeight="1" x14ac:dyDescent="0.3"/>
    <row r="490" s="1" customFormat="1" ht="15.75" customHeight="1" x14ac:dyDescent="0.3"/>
    <row r="491" s="1" customFormat="1" ht="15.75" customHeight="1" x14ac:dyDescent="0.3"/>
    <row r="492" s="1" customFormat="1" ht="15.75" customHeight="1" x14ac:dyDescent="0.3"/>
    <row r="493" s="1" customFormat="1" ht="15.75" customHeight="1" x14ac:dyDescent="0.3"/>
    <row r="494" s="1" customFormat="1" ht="15.75" customHeight="1" x14ac:dyDescent="0.3"/>
    <row r="495" s="1" customFormat="1" ht="15.75" customHeight="1" x14ac:dyDescent="0.3"/>
    <row r="496" s="1" customFormat="1" ht="15.75" customHeight="1" x14ac:dyDescent="0.3"/>
    <row r="497" s="1" customFormat="1" ht="15.75" customHeight="1" x14ac:dyDescent="0.3"/>
    <row r="498" s="1" customFormat="1" ht="15.75" customHeight="1" x14ac:dyDescent="0.3"/>
    <row r="499" s="1" customFormat="1" ht="15.75" customHeight="1" x14ac:dyDescent="0.3"/>
    <row r="500" s="1" customFormat="1" ht="15.75" customHeight="1" x14ac:dyDescent="0.3"/>
    <row r="501" s="1" customFormat="1" ht="15.75" customHeight="1" x14ac:dyDescent="0.3"/>
    <row r="502" s="1" customFormat="1" ht="15.75" customHeight="1" x14ac:dyDescent="0.3"/>
    <row r="503" s="1" customFormat="1" ht="15.75" customHeight="1" x14ac:dyDescent="0.3"/>
    <row r="504" s="1" customFormat="1" ht="15.75" customHeight="1" x14ac:dyDescent="0.3"/>
    <row r="505" s="1" customFormat="1" ht="15.75" customHeight="1" x14ac:dyDescent="0.3"/>
    <row r="506" s="1" customFormat="1" ht="15.75" customHeight="1" x14ac:dyDescent="0.3"/>
    <row r="507" s="1" customFormat="1" ht="15.75" customHeight="1" x14ac:dyDescent="0.3"/>
    <row r="508" s="1" customFormat="1" ht="15.75" customHeight="1" x14ac:dyDescent="0.3"/>
    <row r="509" s="1" customFormat="1" ht="15.75" customHeight="1" x14ac:dyDescent="0.3"/>
    <row r="510" s="1" customFormat="1" ht="15.75" customHeight="1" x14ac:dyDescent="0.3"/>
    <row r="511" s="1" customFormat="1" ht="15.75" customHeight="1" x14ac:dyDescent="0.3"/>
    <row r="512" s="1" customFormat="1" ht="15.75" customHeight="1" x14ac:dyDescent="0.3"/>
    <row r="513" s="1" customFormat="1" ht="15.75" customHeight="1" x14ac:dyDescent="0.3"/>
    <row r="514" s="1" customFormat="1" ht="15.75" customHeight="1" x14ac:dyDescent="0.3"/>
    <row r="515" s="1" customFormat="1" ht="15.75" customHeight="1" x14ac:dyDescent="0.3"/>
    <row r="516" s="1" customFormat="1" ht="15.75" customHeight="1" x14ac:dyDescent="0.3"/>
    <row r="517" s="1" customFormat="1" ht="15.75" customHeight="1" x14ac:dyDescent="0.3"/>
    <row r="518" s="1" customFormat="1" ht="15.75" customHeight="1" x14ac:dyDescent="0.3"/>
    <row r="519" s="1" customFormat="1" ht="15.75" customHeight="1" x14ac:dyDescent="0.3"/>
    <row r="520" s="1" customFormat="1" ht="15.75" customHeight="1" x14ac:dyDescent="0.3"/>
    <row r="521" s="1" customFormat="1" ht="15.75" customHeight="1" x14ac:dyDescent="0.3"/>
    <row r="522" s="1" customFormat="1" ht="15.75" customHeight="1" x14ac:dyDescent="0.3"/>
    <row r="523" s="1" customFormat="1" ht="15.75" customHeight="1" x14ac:dyDescent="0.3"/>
    <row r="524" s="1" customFormat="1" ht="15.75" customHeight="1" x14ac:dyDescent="0.3"/>
    <row r="525" s="1" customFormat="1" ht="15.75" customHeight="1" x14ac:dyDescent="0.3"/>
    <row r="526" s="1" customFormat="1" ht="15.75" customHeight="1" x14ac:dyDescent="0.3"/>
    <row r="527" s="1" customFormat="1" ht="15.75" customHeight="1" x14ac:dyDescent="0.3"/>
    <row r="528" s="1" customFormat="1" ht="15.75" customHeight="1" x14ac:dyDescent="0.3"/>
    <row r="529" s="1" customFormat="1" ht="15.75" customHeight="1" x14ac:dyDescent="0.3"/>
    <row r="530" s="1" customFormat="1" ht="15.75" customHeight="1" x14ac:dyDescent="0.3"/>
    <row r="531" s="1" customFormat="1" ht="15.75" customHeight="1" x14ac:dyDescent="0.3"/>
    <row r="532" s="1" customFormat="1" ht="15.75" customHeight="1" x14ac:dyDescent="0.3"/>
    <row r="533" s="1" customFormat="1" ht="15.75" customHeight="1" x14ac:dyDescent="0.3"/>
    <row r="534" s="1" customFormat="1" ht="15.75" customHeight="1" x14ac:dyDescent="0.3"/>
    <row r="535" s="1" customFormat="1" ht="15.75" customHeight="1" x14ac:dyDescent="0.3"/>
    <row r="536" s="1" customFormat="1" ht="15.75" customHeight="1" x14ac:dyDescent="0.3"/>
    <row r="537" s="1" customFormat="1" ht="15.75" customHeight="1" x14ac:dyDescent="0.3"/>
    <row r="538" s="1" customFormat="1" ht="15.75" customHeight="1" x14ac:dyDescent="0.3"/>
    <row r="539" s="1" customFormat="1" ht="15.75" customHeight="1" x14ac:dyDescent="0.3"/>
    <row r="540" s="1" customFormat="1" ht="15.75" customHeight="1" x14ac:dyDescent="0.3"/>
    <row r="541" s="1" customFormat="1" ht="15.75" customHeight="1" x14ac:dyDescent="0.3"/>
    <row r="542" s="1" customFormat="1" ht="15.75" customHeight="1" x14ac:dyDescent="0.3"/>
    <row r="543" s="1" customFormat="1" ht="15.75" customHeight="1" x14ac:dyDescent="0.3"/>
    <row r="544" s="1" customFormat="1" ht="15.75" customHeight="1" x14ac:dyDescent="0.3"/>
    <row r="545" s="1" customFormat="1" ht="15.75" customHeight="1" x14ac:dyDescent="0.3"/>
    <row r="546" s="1" customFormat="1" ht="15.75" customHeight="1" x14ac:dyDescent="0.3"/>
    <row r="547" s="1" customFormat="1" ht="15.75" customHeight="1" x14ac:dyDescent="0.3"/>
    <row r="548" s="1" customFormat="1" ht="15.75" customHeight="1" x14ac:dyDescent="0.3"/>
    <row r="549" s="1" customFormat="1" ht="15.75" customHeight="1" x14ac:dyDescent="0.3"/>
    <row r="550" s="1" customFormat="1" ht="15.75" customHeight="1" x14ac:dyDescent="0.3"/>
    <row r="551" s="1" customFormat="1" ht="15.75" customHeight="1" x14ac:dyDescent="0.3"/>
    <row r="552" s="1" customFormat="1" ht="15.75" customHeight="1" x14ac:dyDescent="0.3"/>
    <row r="553" s="1" customFormat="1" ht="15.75" customHeight="1" x14ac:dyDescent="0.3"/>
    <row r="554" s="1" customFormat="1" ht="15.75" customHeight="1" x14ac:dyDescent="0.3"/>
    <row r="555" s="1" customFormat="1" ht="15.75" customHeight="1" x14ac:dyDescent="0.3"/>
    <row r="556" s="1" customFormat="1" ht="15.75" customHeight="1" x14ac:dyDescent="0.3"/>
    <row r="557" s="1" customFormat="1" ht="15.75" customHeight="1" x14ac:dyDescent="0.3"/>
    <row r="558" s="1" customFormat="1" ht="15.75" customHeight="1" x14ac:dyDescent="0.3"/>
    <row r="559" s="1" customFormat="1" ht="15.75" customHeight="1" x14ac:dyDescent="0.3"/>
    <row r="560" s="1" customFormat="1" ht="15.75" customHeight="1" x14ac:dyDescent="0.3"/>
    <row r="561" s="1" customFormat="1" ht="15.75" customHeight="1" x14ac:dyDescent="0.3"/>
    <row r="562" s="1" customFormat="1" ht="15.75" customHeight="1" x14ac:dyDescent="0.3"/>
    <row r="563" s="1" customFormat="1" ht="15.75" customHeight="1" x14ac:dyDescent="0.3"/>
    <row r="564" s="1" customFormat="1" ht="15.75" customHeight="1" x14ac:dyDescent="0.3"/>
    <row r="565" s="1" customFormat="1" ht="15.75" customHeight="1" x14ac:dyDescent="0.3"/>
    <row r="566" s="1" customFormat="1" ht="15.75" customHeight="1" x14ac:dyDescent="0.3"/>
    <row r="567" s="1" customFormat="1" ht="15.75" customHeight="1" x14ac:dyDescent="0.3"/>
    <row r="568" s="1" customFormat="1" ht="15.75" customHeight="1" x14ac:dyDescent="0.3"/>
    <row r="569" s="1" customFormat="1" ht="15.75" customHeight="1" x14ac:dyDescent="0.3"/>
    <row r="570" s="1" customFormat="1" ht="15.75" customHeight="1" x14ac:dyDescent="0.3"/>
    <row r="571" s="1" customFormat="1" ht="15.75" customHeight="1" x14ac:dyDescent="0.3"/>
    <row r="572" s="1" customFormat="1" ht="15.75" customHeight="1" x14ac:dyDescent="0.3"/>
    <row r="573" s="1" customFormat="1" ht="15.75" customHeight="1" x14ac:dyDescent="0.3"/>
    <row r="574" s="1" customFormat="1" ht="15.75" customHeight="1" x14ac:dyDescent="0.3"/>
    <row r="575" s="1" customFormat="1" ht="15.75" customHeight="1" x14ac:dyDescent="0.3"/>
    <row r="576" s="1" customFormat="1" ht="15.75" customHeight="1" x14ac:dyDescent="0.3"/>
    <row r="577" s="1" customFormat="1" ht="15.75" customHeight="1" x14ac:dyDescent="0.3"/>
    <row r="578" s="1" customFormat="1" ht="15.75" customHeight="1" x14ac:dyDescent="0.3"/>
    <row r="579" s="1" customFormat="1" ht="15.75" customHeight="1" x14ac:dyDescent="0.3"/>
    <row r="580" s="1" customFormat="1" ht="15.75" customHeight="1" x14ac:dyDescent="0.3"/>
    <row r="581" s="1" customFormat="1" ht="15.75" customHeight="1" x14ac:dyDescent="0.3"/>
    <row r="582" s="1" customFormat="1" ht="15.75" customHeight="1" x14ac:dyDescent="0.3"/>
    <row r="583" s="1" customFormat="1" ht="15.75" customHeight="1" x14ac:dyDescent="0.3"/>
    <row r="584" s="1" customFormat="1" ht="15.75" customHeight="1" x14ac:dyDescent="0.3"/>
    <row r="585" s="1" customFormat="1" ht="15.75" customHeight="1" x14ac:dyDescent="0.3"/>
    <row r="586" s="1" customFormat="1" ht="15.75" customHeight="1" x14ac:dyDescent="0.3"/>
    <row r="587" s="1" customFormat="1" ht="15.75" customHeight="1" x14ac:dyDescent="0.3"/>
    <row r="588" s="1" customFormat="1" ht="15.75" customHeight="1" x14ac:dyDescent="0.3"/>
    <row r="589" s="1" customFormat="1" ht="15.75" customHeight="1" x14ac:dyDescent="0.3"/>
    <row r="590" s="1" customFormat="1" ht="15.75" customHeight="1" x14ac:dyDescent="0.3"/>
    <row r="591" s="1" customFormat="1" ht="15.75" customHeight="1" x14ac:dyDescent="0.3"/>
    <row r="592" s="1" customFormat="1" ht="15.75" customHeight="1" x14ac:dyDescent="0.3"/>
    <row r="593" s="1" customFormat="1" ht="15.75" customHeight="1" x14ac:dyDescent="0.3"/>
    <row r="594" s="1" customFormat="1" ht="15.75" customHeight="1" x14ac:dyDescent="0.3"/>
    <row r="595" s="1" customFormat="1" ht="15.75" customHeight="1" x14ac:dyDescent="0.3"/>
    <row r="596" s="1" customFormat="1" ht="15.75" customHeight="1" x14ac:dyDescent="0.3"/>
    <row r="597" s="1" customFormat="1" ht="15.75" customHeight="1" x14ac:dyDescent="0.3"/>
    <row r="598" s="1" customFormat="1" ht="15.75" customHeight="1" x14ac:dyDescent="0.3"/>
    <row r="599" s="1" customFormat="1" ht="15.75" customHeight="1" x14ac:dyDescent="0.3"/>
    <row r="600" s="1" customFormat="1" ht="15.75" customHeight="1" x14ac:dyDescent="0.3"/>
    <row r="601" s="1" customFormat="1" ht="15.75" customHeight="1" x14ac:dyDescent="0.3"/>
    <row r="602" s="1" customFormat="1" ht="15.75" customHeight="1" x14ac:dyDescent="0.3"/>
    <row r="603" s="1" customFormat="1" ht="15.75" customHeight="1" x14ac:dyDescent="0.3"/>
    <row r="604" s="1" customFormat="1" ht="15.75" customHeight="1" x14ac:dyDescent="0.3"/>
    <row r="605" s="1" customFormat="1" ht="15.75" customHeight="1" x14ac:dyDescent="0.3"/>
    <row r="606" s="1" customFormat="1" ht="15.75" customHeight="1" x14ac:dyDescent="0.3"/>
    <row r="607" s="1" customFormat="1" ht="15.75" customHeight="1" x14ac:dyDescent="0.3"/>
    <row r="608" s="1" customFormat="1" ht="15.75" customHeight="1" x14ac:dyDescent="0.3"/>
    <row r="609" s="1" customFormat="1" ht="15.75" customHeight="1" x14ac:dyDescent="0.3"/>
    <row r="610" s="1" customFormat="1" ht="15.75" customHeight="1" x14ac:dyDescent="0.3"/>
    <row r="611" s="1" customFormat="1" ht="15.75" customHeight="1" x14ac:dyDescent="0.3"/>
    <row r="612" s="1" customFormat="1" ht="15.75" customHeight="1" x14ac:dyDescent="0.3"/>
    <row r="613" s="1" customFormat="1" ht="15.75" customHeight="1" x14ac:dyDescent="0.3"/>
    <row r="614" s="1" customFormat="1" ht="15.75" customHeight="1" x14ac:dyDescent="0.3"/>
    <row r="615" s="1" customFormat="1" ht="15.75" customHeight="1" x14ac:dyDescent="0.3"/>
    <row r="616" s="1" customFormat="1" ht="15.75" customHeight="1" x14ac:dyDescent="0.3"/>
    <row r="617" s="1" customFormat="1" ht="15.75" customHeight="1" x14ac:dyDescent="0.3"/>
    <row r="618" s="1" customFormat="1" ht="15.75" customHeight="1" x14ac:dyDescent="0.3"/>
    <row r="619" s="1" customFormat="1" ht="15.75" customHeight="1" x14ac:dyDescent="0.3"/>
    <row r="620" s="1" customFormat="1" ht="15.75" customHeight="1" x14ac:dyDescent="0.3"/>
    <row r="621" s="1" customFormat="1" ht="15.75" customHeight="1" x14ac:dyDescent="0.3"/>
    <row r="622" s="1" customFormat="1" ht="15.75" customHeight="1" x14ac:dyDescent="0.3"/>
    <row r="623" s="1" customFormat="1" ht="15.75" customHeight="1" x14ac:dyDescent="0.3"/>
    <row r="624" s="1" customFormat="1" ht="15.75" customHeight="1" x14ac:dyDescent="0.3"/>
    <row r="625" s="1" customFormat="1" ht="15.75" customHeight="1" x14ac:dyDescent="0.3"/>
    <row r="626" s="1" customFormat="1" ht="15.75" customHeight="1" x14ac:dyDescent="0.3"/>
    <row r="627" s="1" customFormat="1" ht="15.75" customHeight="1" x14ac:dyDescent="0.3"/>
    <row r="628" s="1" customFormat="1" ht="15.75" customHeight="1" x14ac:dyDescent="0.3"/>
    <row r="629" s="1" customFormat="1" ht="15.75" customHeight="1" x14ac:dyDescent="0.3"/>
    <row r="630" s="1" customFormat="1" ht="15.75" customHeight="1" x14ac:dyDescent="0.3"/>
    <row r="631" s="1" customFormat="1" ht="15.75" customHeight="1" x14ac:dyDescent="0.3"/>
    <row r="632" s="1" customFormat="1" ht="15.75" customHeight="1" x14ac:dyDescent="0.3"/>
    <row r="633" s="1" customFormat="1" ht="15.75" customHeight="1" x14ac:dyDescent="0.3"/>
    <row r="634" s="1" customFormat="1" ht="15.75" customHeight="1" x14ac:dyDescent="0.3"/>
    <row r="635" s="1" customFormat="1" ht="15.75" customHeight="1" x14ac:dyDescent="0.3"/>
    <row r="636" s="1" customFormat="1" ht="15.75" customHeight="1" x14ac:dyDescent="0.3"/>
    <row r="637" s="1" customFormat="1" ht="15.75" customHeight="1" x14ac:dyDescent="0.3"/>
    <row r="638" s="1" customFormat="1" ht="15.75" customHeight="1" x14ac:dyDescent="0.3"/>
    <row r="639" s="1" customFormat="1" ht="15.75" customHeight="1" x14ac:dyDescent="0.3"/>
    <row r="640" s="1" customFormat="1" ht="15.75" customHeight="1" x14ac:dyDescent="0.3"/>
    <row r="641" s="1" customFormat="1" ht="15.75" customHeight="1" x14ac:dyDescent="0.3"/>
    <row r="642" s="1" customFormat="1" ht="15.75" customHeight="1" x14ac:dyDescent="0.3"/>
    <row r="643" s="1" customFormat="1" ht="15.75" customHeight="1" x14ac:dyDescent="0.3"/>
    <row r="644" s="1" customFormat="1" ht="15.75" customHeight="1" x14ac:dyDescent="0.3"/>
    <row r="645" s="1" customFormat="1" ht="15.75" customHeight="1" x14ac:dyDescent="0.3"/>
    <row r="646" s="1" customFormat="1" ht="15.75" customHeight="1" x14ac:dyDescent="0.3"/>
    <row r="647" s="1" customFormat="1" ht="15.75" customHeight="1" x14ac:dyDescent="0.3"/>
    <row r="648" s="1" customFormat="1" ht="15.75" customHeight="1" x14ac:dyDescent="0.3"/>
    <row r="649" s="1" customFormat="1" ht="15.75" customHeight="1" x14ac:dyDescent="0.3"/>
    <row r="650" s="1" customFormat="1" ht="15.75" customHeight="1" x14ac:dyDescent="0.3"/>
    <row r="651" s="1" customFormat="1" ht="15.75" customHeight="1" x14ac:dyDescent="0.3"/>
    <row r="652" s="1" customFormat="1" ht="15.75" customHeight="1" x14ac:dyDescent="0.3"/>
    <row r="653" s="1" customFormat="1" ht="15.75" customHeight="1" x14ac:dyDescent="0.3"/>
    <row r="654" s="1" customFormat="1" ht="15.75" customHeight="1" x14ac:dyDescent="0.3"/>
    <row r="655" s="1" customFormat="1" ht="15.75" customHeight="1" x14ac:dyDescent="0.3"/>
    <row r="656" s="1" customFormat="1" ht="15.75" customHeight="1" x14ac:dyDescent="0.3"/>
    <row r="657" s="1" customFormat="1" ht="15.75" customHeight="1" x14ac:dyDescent="0.3"/>
    <row r="658" s="1" customFormat="1" ht="15.75" customHeight="1" x14ac:dyDescent="0.3"/>
    <row r="659" s="1" customFormat="1" ht="15.75" customHeight="1" x14ac:dyDescent="0.3"/>
    <row r="660" s="1" customFormat="1" ht="15.75" customHeight="1" x14ac:dyDescent="0.3"/>
    <row r="661" s="1" customFormat="1" ht="15.75" customHeight="1" x14ac:dyDescent="0.3"/>
    <row r="662" s="1" customFormat="1" ht="15.75" customHeight="1" x14ac:dyDescent="0.3"/>
    <row r="663" s="1" customFormat="1" ht="15.75" customHeight="1" x14ac:dyDescent="0.3"/>
    <row r="664" s="1" customFormat="1" ht="15.75" customHeight="1" x14ac:dyDescent="0.3"/>
    <row r="665" s="1" customFormat="1" ht="15.75" customHeight="1" x14ac:dyDescent="0.3"/>
    <row r="666" s="1" customFormat="1" ht="15.75" customHeight="1" x14ac:dyDescent="0.3"/>
    <row r="667" s="1" customFormat="1" ht="15.75" customHeight="1" x14ac:dyDescent="0.3"/>
    <row r="668" s="1" customFormat="1" ht="15.75" customHeight="1" x14ac:dyDescent="0.3"/>
    <row r="669" s="1" customFormat="1" ht="15.75" customHeight="1" x14ac:dyDescent="0.3"/>
    <row r="670" s="1" customFormat="1" ht="15.75" customHeight="1" x14ac:dyDescent="0.3"/>
    <row r="671" s="1" customFormat="1" ht="15.75" customHeight="1" x14ac:dyDescent="0.3"/>
    <row r="672" s="1" customFormat="1" ht="15.75" customHeight="1" x14ac:dyDescent="0.3"/>
    <row r="673" s="1" customFormat="1" ht="15.75" customHeight="1" x14ac:dyDescent="0.3"/>
    <row r="674" s="1" customFormat="1" ht="15.75" customHeight="1" x14ac:dyDescent="0.3"/>
    <row r="675" s="1" customFormat="1" ht="15.75" customHeight="1" x14ac:dyDescent="0.3"/>
    <row r="676" s="1" customFormat="1" ht="15.75" customHeight="1" x14ac:dyDescent="0.3"/>
    <row r="677" s="1" customFormat="1" ht="15.75" customHeight="1" x14ac:dyDescent="0.3"/>
    <row r="678" s="1" customFormat="1" ht="15.75" customHeight="1" x14ac:dyDescent="0.3"/>
    <row r="679" s="1" customFormat="1" ht="15.75" customHeight="1" x14ac:dyDescent="0.3"/>
    <row r="680" s="1" customFormat="1" ht="15.75" customHeight="1" x14ac:dyDescent="0.3"/>
    <row r="681" s="1" customFormat="1" ht="15.75" customHeight="1" x14ac:dyDescent="0.3"/>
    <row r="682" s="1" customFormat="1" ht="15.75" customHeight="1" x14ac:dyDescent="0.3"/>
    <row r="683" s="1" customFormat="1" ht="15.75" customHeight="1" x14ac:dyDescent="0.3"/>
    <row r="684" s="1" customFormat="1" ht="15.75" customHeight="1" x14ac:dyDescent="0.3"/>
    <row r="685" s="1" customFormat="1" ht="15.75" customHeight="1" x14ac:dyDescent="0.3"/>
    <row r="686" s="1" customFormat="1" ht="15.75" customHeight="1" x14ac:dyDescent="0.3"/>
    <row r="687" s="1" customFormat="1" ht="15.75" customHeight="1" x14ac:dyDescent="0.3"/>
    <row r="688" s="1" customFormat="1" ht="15.75" customHeight="1" x14ac:dyDescent="0.3"/>
    <row r="689" s="1" customFormat="1" ht="15.75" customHeight="1" x14ac:dyDescent="0.3"/>
    <row r="690" s="1" customFormat="1" ht="15.75" customHeight="1" x14ac:dyDescent="0.3"/>
    <row r="691" s="1" customFormat="1" ht="15.75" customHeight="1" x14ac:dyDescent="0.3"/>
    <row r="692" s="1" customFormat="1" ht="15.75" customHeight="1" x14ac:dyDescent="0.3"/>
    <row r="693" s="1" customFormat="1" ht="15.75" customHeight="1" x14ac:dyDescent="0.3"/>
    <row r="694" s="1" customFormat="1" ht="15.75" customHeight="1" x14ac:dyDescent="0.3"/>
    <row r="695" s="1" customFormat="1" ht="15.75" customHeight="1" x14ac:dyDescent="0.3"/>
    <row r="696" s="1" customFormat="1" ht="15.75" customHeight="1" x14ac:dyDescent="0.3"/>
    <row r="697" s="1" customFormat="1" ht="15.75" customHeight="1" x14ac:dyDescent="0.3"/>
    <row r="698" s="1" customFormat="1" ht="15.75" customHeight="1" x14ac:dyDescent="0.3"/>
    <row r="699" s="1" customFormat="1" ht="15.75" customHeight="1" x14ac:dyDescent="0.3"/>
    <row r="700" s="1" customFormat="1" ht="15.75" customHeight="1" x14ac:dyDescent="0.3"/>
    <row r="701" s="1" customFormat="1" ht="15.75" customHeight="1" x14ac:dyDescent="0.3"/>
    <row r="702" s="1" customFormat="1" ht="15.75" customHeight="1" x14ac:dyDescent="0.3"/>
    <row r="703" s="1" customFormat="1" ht="15.75" customHeight="1" x14ac:dyDescent="0.3"/>
    <row r="704" s="1" customFormat="1" ht="15.75" customHeight="1" x14ac:dyDescent="0.3"/>
    <row r="705" s="1" customFormat="1" ht="15.75" customHeight="1" x14ac:dyDescent="0.3"/>
    <row r="706" s="1" customFormat="1" ht="15.75" customHeight="1" x14ac:dyDescent="0.3"/>
    <row r="707" s="1" customFormat="1" ht="15.75" customHeight="1" x14ac:dyDescent="0.3"/>
    <row r="708" s="1" customFormat="1" ht="15.75" customHeight="1" x14ac:dyDescent="0.3"/>
    <row r="709" s="1" customFormat="1" ht="15.75" customHeight="1" x14ac:dyDescent="0.3"/>
    <row r="710" s="1" customFormat="1" ht="15.75" customHeight="1" x14ac:dyDescent="0.3"/>
    <row r="711" s="1" customFormat="1" ht="15.75" customHeight="1" x14ac:dyDescent="0.3"/>
    <row r="712" s="1" customFormat="1" ht="15.75" customHeight="1" x14ac:dyDescent="0.3"/>
    <row r="713" s="1" customFormat="1" ht="15.75" customHeight="1" x14ac:dyDescent="0.3"/>
    <row r="714" s="1" customFormat="1" ht="15.75" customHeight="1" x14ac:dyDescent="0.3"/>
    <row r="715" s="1" customFormat="1" ht="15.75" customHeight="1" x14ac:dyDescent="0.3"/>
    <row r="716" s="1" customFormat="1" ht="15.75" customHeight="1" x14ac:dyDescent="0.3"/>
    <row r="717" s="1" customFormat="1" ht="15.75" customHeight="1" x14ac:dyDescent="0.3"/>
    <row r="718" s="1" customFormat="1" ht="15.75" customHeight="1" x14ac:dyDescent="0.3"/>
    <row r="719" s="1" customFormat="1" ht="15.75" customHeight="1" x14ac:dyDescent="0.3"/>
    <row r="720" s="1" customFormat="1" ht="15.75" customHeight="1" x14ac:dyDescent="0.3"/>
    <row r="721" s="1" customFormat="1" ht="15.75" customHeight="1" x14ac:dyDescent="0.3"/>
    <row r="722" s="1" customFormat="1" ht="15.75" customHeight="1" x14ac:dyDescent="0.3"/>
    <row r="723" s="1" customFormat="1" ht="15.75" customHeight="1" x14ac:dyDescent="0.3"/>
    <row r="724" s="1" customFormat="1" ht="15.75" customHeight="1" x14ac:dyDescent="0.3"/>
    <row r="725" s="1" customFormat="1" ht="15.75" customHeight="1" x14ac:dyDescent="0.3"/>
    <row r="726" s="1" customFormat="1" ht="15.75" customHeight="1" x14ac:dyDescent="0.3"/>
    <row r="727" s="1" customFormat="1" ht="15.75" customHeight="1" x14ac:dyDescent="0.3"/>
    <row r="728" s="1" customFormat="1" ht="15.75" customHeight="1" x14ac:dyDescent="0.3"/>
    <row r="729" s="1" customFormat="1" ht="15.75" customHeight="1" x14ac:dyDescent="0.3"/>
    <row r="730" s="1" customFormat="1" ht="15.75" customHeight="1" x14ac:dyDescent="0.3"/>
    <row r="731" s="1" customFormat="1" ht="15.75" customHeight="1" x14ac:dyDescent="0.3"/>
    <row r="732" s="1" customFormat="1" ht="15.75" customHeight="1" x14ac:dyDescent="0.3"/>
    <row r="733" s="1" customFormat="1" ht="15.75" customHeight="1" x14ac:dyDescent="0.3"/>
    <row r="734" s="1" customFormat="1" ht="15.75" customHeight="1" x14ac:dyDescent="0.3"/>
    <row r="735" s="1" customFormat="1" ht="15.75" customHeight="1" x14ac:dyDescent="0.3"/>
    <row r="736" s="1" customFormat="1" ht="15.75" customHeight="1" x14ac:dyDescent="0.3"/>
    <row r="737" s="1" customFormat="1" ht="15.75" customHeight="1" x14ac:dyDescent="0.3"/>
    <row r="738" s="1" customFormat="1" ht="15.75" customHeight="1" x14ac:dyDescent="0.3"/>
    <row r="739" s="1" customFormat="1" ht="15.75" customHeight="1" x14ac:dyDescent="0.3"/>
    <row r="740" s="1" customFormat="1" ht="15.75" customHeight="1" x14ac:dyDescent="0.3"/>
    <row r="741" s="1" customFormat="1" ht="15.75" customHeight="1" x14ac:dyDescent="0.3"/>
    <row r="742" s="1" customFormat="1" ht="15.75" customHeight="1" x14ac:dyDescent="0.3"/>
    <row r="743" s="1" customFormat="1" ht="15.75" customHeight="1" x14ac:dyDescent="0.3"/>
    <row r="744" s="1" customFormat="1" ht="15.75" customHeight="1" x14ac:dyDescent="0.3"/>
    <row r="745" s="1" customFormat="1" ht="15.75" customHeight="1" x14ac:dyDescent="0.3"/>
    <row r="746" s="1" customFormat="1" ht="15.75" customHeight="1" x14ac:dyDescent="0.3"/>
    <row r="747" s="1" customFormat="1" ht="15.75" customHeight="1" x14ac:dyDescent="0.3"/>
    <row r="748" s="1" customFormat="1" ht="15.75" customHeight="1" x14ac:dyDescent="0.3"/>
    <row r="749" s="1" customFormat="1" ht="15.75" customHeight="1" x14ac:dyDescent="0.3"/>
    <row r="750" s="1" customFormat="1" ht="15.75" customHeight="1" x14ac:dyDescent="0.3"/>
    <row r="751" s="1" customFormat="1" ht="15.75" customHeight="1" x14ac:dyDescent="0.3"/>
    <row r="752" s="1" customFormat="1" ht="15.75" customHeight="1" x14ac:dyDescent="0.3"/>
    <row r="753" s="1" customFormat="1" ht="15.75" customHeight="1" x14ac:dyDescent="0.3"/>
    <row r="754" s="1" customFormat="1" ht="15.75" customHeight="1" x14ac:dyDescent="0.3"/>
    <row r="755" s="1" customFormat="1" ht="15.75" customHeight="1" x14ac:dyDescent="0.3"/>
    <row r="756" s="1" customFormat="1" ht="15.75" customHeight="1" x14ac:dyDescent="0.3"/>
    <row r="757" s="1" customFormat="1" ht="15.75" customHeight="1" x14ac:dyDescent="0.3"/>
    <row r="758" s="1" customFormat="1" ht="15.75" customHeight="1" x14ac:dyDescent="0.3"/>
    <row r="759" s="1" customFormat="1" ht="15.75" customHeight="1" x14ac:dyDescent="0.3"/>
    <row r="760" s="1" customFormat="1" ht="15.75" customHeight="1" x14ac:dyDescent="0.3"/>
    <row r="761" s="1" customFormat="1" ht="15.75" customHeight="1" x14ac:dyDescent="0.3"/>
    <row r="762" s="1" customFormat="1" ht="15.75" customHeight="1" x14ac:dyDescent="0.3"/>
    <row r="763" s="1" customFormat="1" ht="15.75" customHeight="1" x14ac:dyDescent="0.3"/>
    <row r="764" s="1" customFormat="1" ht="15.75" customHeight="1" x14ac:dyDescent="0.3"/>
    <row r="765" s="1" customFormat="1" ht="15.75" customHeight="1" x14ac:dyDescent="0.3"/>
    <row r="766" s="1" customFormat="1" ht="15.75" customHeight="1" x14ac:dyDescent="0.3"/>
    <row r="767" s="1" customFormat="1" ht="15.75" customHeight="1" x14ac:dyDescent="0.3"/>
    <row r="768" s="1" customFormat="1" ht="15.75" customHeight="1" x14ac:dyDescent="0.3"/>
    <row r="769" s="1" customFormat="1" ht="15.75" customHeight="1" x14ac:dyDescent="0.3"/>
    <row r="770" s="1" customFormat="1" ht="15.75" customHeight="1" x14ac:dyDescent="0.3"/>
    <row r="771" s="1" customFormat="1" ht="15.75" customHeight="1" x14ac:dyDescent="0.3"/>
    <row r="772" s="1" customFormat="1" ht="15.75" customHeight="1" x14ac:dyDescent="0.3"/>
    <row r="773" s="1" customFormat="1" ht="15.75" customHeight="1" x14ac:dyDescent="0.3"/>
    <row r="774" s="1" customFormat="1" ht="15.75" customHeight="1" x14ac:dyDescent="0.3"/>
    <row r="775" s="1" customFormat="1" ht="15.75" customHeight="1" x14ac:dyDescent="0.3"/>
    <row r="776" s="1" customFormat="1" ht="15.75" customHeight="1" x14ac:dyDescent="0.3"/>
    <row r="777" s="1" customFormat="1" ht="15.75" customHeight="1" x14ac:dyDescent="0.3"/>
    <row r="778" s="1" customFormat="1" ht="15.75" customHeight="1" x14ac:dyDescent="0.3"/>
    <row r="779" s="1" customFormat="1" ht="15.75" customHeight="1" x14ac:dyDescent="0.3"/>
    <row r="780" s="1" customFormat="1" ht="15.75" customHeight="1" x14ac:dyDescent="0.3"/>
    <row r="781" s="1" customFormat="1" ht="15.75" customHeight="1" x14ac:dyDescent="0.3"/>
    <row r="782" s="1" customFormat="1" ht="15.75" customHeight="1" x14ac:dyDescent="0.3"/>
    <row r="783" s="1" customFormat="1" ht="15.75" customHeight="1" x14ac:dyDescent="0.3"/>
    <row r="784" s="1" customFormat="1" ht="15.75" customHeight="1" x14ac:dyDescent="0.3"/>
    <row r="785" s="1" customFormat="1" ht="15.75" customHeight="1" x14ac:dyDescent="0.3"/>
    <row r="786" s="1" customFormat="1" ht="15.75" customHeight="1" x14ac:dyDescent="0.3"/>
    <row r="787" s="1" customFormat="1" ht="15.75" customHeight="1" x14ac:dyDescent="0.3"/>
    <row r="788" s="1" customFormat="1" ht="15.75" customHeight="1" x14ac:dyDescent="0.3"/>
    <row r="789" s="1" customFormat="1" ht="15.75" customHeight="1" x14ac:dyDescent="0.3"/>
    <row r="790" s="1" customFormat="1" ht="15.75" customHeight="1" x14ac:dyDescent="0.3"/>
    <row r="791" s="1" customFormat="1" ht="15.75" customHeight="1" x14ac:dyDescent="0.3"/>
    <row r="792" s="1" customFormat="1" ht="15.75" customHeight="1" x14ac:dyDescent="0.3"/>
    <row r="793" s="1" customFormat="1" ht="15.75" customHeight="1" x14ac:dyDescent="0.3"/>
    <row r="794" s="1" customFormat="1" ht="15.75" customHeight="1" x14ac:dyDescent="0.3"/>
    <row r="795" s="1" customFormat="1" ht="15.75" customHeight="1" x14ac:dyDescent="0.3"/>
    <row r="796" s="1" customFormat="1" ht="15.75" customHeight="1" x14ac:dyDescent="0.3"/>
    <row r="797" s="1" customFormat="1" ht="15.75" customHeight="1" x14ac:dyDescent="0.3"/>
    <row r="798" s="1" customFormat="1" ht="15.75" customHeight="1" x14ac:dyDescent="0.3"/>
    <row r="799" s="1" customFormat="1" ht="15.75" customHeight="1" x14ac:dyDescent="0.3"/>
    <row r="800" s="1" customFormat="1" ht="15.75" customHeight="1" x14ac:dyDescent="0.3"/>
    <row r="801" s="1" customFormat="1" ht="15.75" customHeight="1" x14ac:dyDescent="0.3"/>
    <row r="802" s="1" customFormat="1" ht="15.75" customHeight="1" x14ac:dyDescent="0.3"/>
    <row r="803" s="1" customFormat="1" ht="15.75" customHeight="1" x14ac:dyDescent="0.3"/>
    <row r="804" s="1" customFormat="1" ht="15.75" customHeight="1" x14ac:dyDescent="0.3"/>
    <row r="805" s="1" customFormat="1" ht="15.75" customHeight="1" x14ac:dyDescent="0.3"/>
    <row r="806" s="1" customFormat="1" ht="15.75" customHeight="1" x14ac:dyDescent="0.3"/>
    <row r="807" s="1" customFormat="1" ht="15.75" customHeight="1" x14ac:dyDescent="0.3"/>
    <row r="808" s="1" customFormat="1" ht="15.75" customHeight="1" x14ac:dyDescent="0.3"/>
    <row r="809" s="1" customFormat="1" ht="15.75" customHeight="1" x14ac:dyDescent="0.3"/>
    <row r="810" s="1" customFormat="1" ht="15.75" customHeight="1" x14ac:dyDescent="0.3"/>
    <row r="811" s="1" customFormat="1" ht="15.75" customHeight="1" x14ac:dyDescent="0.3"/>
    <row r="812" s="1" customFormat="1" ht="15.75" customHeight="1" x14ac:dyDescent="0.3"/>
    <row r="813" s="1" customFormat="1" ht="15.75" customHeight="1" x14ac:dyDescent="0.3"/>
    <row r="814" s="1" customFormat="1" ht="15.75" customHeight="1" x14ac:dyDescent="0.3"/>
    <row r="815" s="1" customFormat="1" ht="15.75" customHeight="1" x14ac:dyDescent="0.3"/>
    <row r="816" s="1" customFormat="1" ht="15.75" customHeight="1" x14ac:dyDescent="0.3"/>
    <row r="817" s="1" customFormat="1" ht="15.75" customHeight="1" x14ac:dyDescent="0.3"/>
    <row r="818" s="1" customFormat="1" ht="15.75" customHeight="1" x14ac:dyDescent="0.3"/>
    <row r="819" s="1" customFormat="1" ht="15.75" customHeight="1" x14ac:dyDescent="0.3"/>
    <row r="820" s="1" customFormat="1" ht="15.75" customHeight="1" x14ac:dyDescent="0.3"/>
    <row r="821" s="1" customFormat="1" ht="15.75" customHeight="1" x14ac:dyDescent="0.3"/>
    <row r="822" s="1" customFormat="1" ht="15.75" customHeight="1" x14ac:dyDescent="0.3"/>
    <row r="823" s="1" customFormat="1" ht="15.75" customHeight="1" x14ac:dyDescent="0.3"/>
    <row r="824" s="1" customFormat="1" ht="15.75" customHeight="1" x14ac:dyDescent="0.3"/>
    <row r="825" s="1" customFormat="1" ht="15.75" customHeight="1" x14ac:dyDescent="0.3"/>
    <row r="826" s="1" customFormat="1" ht="15.75" customHeight="1" x14ac:dyDescent="0.3"/>
    <row r="827" s="1" customFormat="1" ht="15.75" customHeight="1" x14ac:dyDescent="0.3"/>
    <row r="828" s="1" customFormat="1" ht="15.75" customHeight="1" x14ac:dyDescent="0.3"/>
    <row r="829" s="1" customFormat="1" ht="15.75" customHeight="1" x14ac:dyDescent="0.3"/>
    <row r="830" s="1" customFormat="1" ht="15.75" customHeight="1" x14ac:dyDescent="0.3"/>
    <row r="831" s="1" customFormat="1" ht="15.75" customHeight="1" x14ac:dyDescent="0.3"/>
    <row r="832" s="1" customFormat="1" ht="15.75" customHeight="1" x14ac:dyDescent="0.3"/>
    <row r="833" s="1" customFormat="1" ht="15.75" customHeight="1" x14ac:dyDescent="0.3"/>
    <row r="834" s="1" customFormat="1" ht="15.75" customHeight="1" x14ac:dyDescent="0.3"/>
    <row r="835" s="1" customFormat="1" ht="15.75" customHeight="1" x14ac:dyDescent="0.3"/>
    <row r="836" s="1" customFormat="1" ht="15.75" customHeight="1" x14ac:dyDescent="0.3"/>
    <row r="837" s="1" customFormat="1" ht="15.75" customHeight="1" x14ac:dyDescent="0.3"/>
    <row r="838" s="1" customFormat="1" ht="15.75" customHeight="1" x14ac:dyDescent="0.3"/>
    <row r="839" s="1" customFormat="1" ht="15.75" customHeight="1" x14ac:dyDescent="0.3"/>
    <row r="840" s="1" customFormat="1" ht="15.75" customHeight="1" x14ac:dyDescent="0.3"/>
    <row r="841" s="1" customFormat="1" ht="15.75" customHeight="1" x14ac:dyDescent="0.3"/>
    <row r="842" s="1" customFormat="1" ht="15.75" customHeight="1" x14ac:dyDescent="0.3"/>
    <row r="843" s="1" customFormat="1" ht="15.75" customHeight="1" x14ac:dyDescent="0.3"/>
    <row r="844" s="1" customFormat="1" ht="15.75" customHeight="1" x14ac:dyDescent="0.3"/>
    <row r="845" s="1" customFormat="1" ht="15.75" customHeight="1" x14ac:dyDescent="0.3"/>
    <row r="846" s="1" customFormat="1" ht="15.75" customHeight="1" x14ac:dyDescent="0.3"/>
    <row r="847" s="1" customFormat="1" ht="15.75" customHeight="1" x14ac:dyDescent="0.3"/>
    <row r="848" s="1" customFormat="1" ht="15.75" customHeight="1" x14ac:dyDescent="0.3"/>
    <row r="849" s="1" customFormat="1" ht="15.75" customHeight="1" x14ac:dyDescent="0.3"/>
    <row r="850" s="1" customFormat="1" ht="15.75" customHeight="1" x14ac:dyDescent="0.3"/>
    <row r="851" s="1" customFormat="1" ht="15.75" customHeight="1" x14ac:dyDescent="0.3"/>
    <row r="852" s="1" customFormat="1" ht="15.75" customHeight="1" x14ac:dyDescent="0.3"/>
    <row r="853" s="1" customFormat="1" ht="15.75" customHeight="1" x14ac:dyDescent="0.3"/>
    <row r="854" s="1" customFormat="1" ht="15.75" customHeight="1" x14ac:dyDescent="0.3"/>
    <row r="855" s="1" customFormat="1" ht="15.75" customHeight="1" x14ac:dyDescent="0.3"/>
    <row r="856" s="1" customFormat="1" ht="15.75" customHeight="1" x14ac:dyDescent="0.3"/>
    <row r="857" s="1" customFormat="1" ht="15.75" customHeight="1" x14ac:dyDescent="0.3"/>
    <row r="858" s="1" customFormat="1" ht="15.75" customHeight="1" x14ac:dyDescent="0.3"/>
    <row r="859" s="1" customFormat="1" ht="15.75" customHeight="1" x14ac:dyDescent="0.3"/>
    <row r="860" s="1" customFormat="1" ht="15.75" customHeight="1" x14ac:dyDescent="0.3"/>
    <row r="861" s="1" customFormat="1" ht="15.75" customHeight="1" x14ac:dyDescent="0.3"/>
    <row r="862" s="1" customFormat="1" ht="15.75" customHeight="1" x14ac:dyDescent="0.3"/>
    <row r="863" s="1" customFormat="1" ht="15.75" customHeight="1" x14ac:dyDescent="0.3"/>
    <row r="864" s="1" customFormat="1" ht="15.75" customHeight="1" x14ac:dyDescent="0.3"/>
    <row r="865" s="1" customFormat="1" ht="15.75" customHeight="1" x14ac:dyDescent="0.3"/>
    <row r="866" s="1" customFormat="1" ht="15.75" customHeight="1" x14ac:dyDescent="0.3"/>
    <row r="867" s="1" customFormat="1" ht="15.75" customHeight="1" x14ac:dyDescent="0.3"/>
    <row r="868" s="1" customFormat="1" ht="15.75" customHeight="1" x14ac:dyDescent="0.3"/>
    <row r="869" s="1" customFormat="1" ht="15.75" customHeight="1" x14ac:dyDescent="0.3"/>
    <row r="870" s="1" customFormat="1" ht="15.75" customHeight="1" x14ac:dyDescent="0.3"/>
    <row r="871" s="1" customFormat="1" ht="15.75" customHeight="1" x14ac:dyDescent="0.3"/>
    <row r="872" s="1" customFormat="1" ht="15.75" customHeight="1" x14ac:dyDescent="0.3"/>
    <row r="873" s="1" customFormat="1" ht="15.75" customHeight="1" x14ac:dyDescent="0.3"/>
    <row r="874" s="1" customFormat="1" ht="15.75" customHeight="1" x14ac:dyDescent="0.3"/>
    <row r="875" s="1" customFormat="1" ht="15.75" customHeight="1" x14ac:dyDescent="0.3"/>
    <row r="876" s="1" customFormat="1" ht="15.75" customHeight="1" x14ac:dyDescent="0.3"/>
    <row r="877" s="1" customFormat="1" ht="15.75" customHeight="1" x14ac:dyDescent="0.3"/>
    <row r="878" s="1" customFormat="1" ht="15.75" customHeight="1" x14ac:dyDescent="0.3"/>
    <row r="879" s="1" customFormat="1" ht="15.75" customHeight="1" x14ac:dyDescent="0.3"/>
    <row r="880" s="1" customFormat="1" ht="15.75" customHeight="1" x14ac:dyDescent="0.3"/>
    <row r="881" s="1" customFormat="1" ht="15.75" customHeight="1" x14ac:dyDescent="0.3"/>
    <row r="882" s="1" customFormat="1" ht="15.75" customHeight="1" x14ac:dyDescent="0.3"/>
    <row r="883" s="1" customFormat="1" ht="15.75" customHeight="1" x14ac:dyDescent="0.3"/>
    <row r="884" s="1" customFormat="1" ht="15.75" customHeight="1" x14ac:dyDescent="0.3"/>
    <row r="885" s="1" customFormat="1" ht="15.75" customHeight="1" x14ac:dyDescent="0.3"/>
    <row r="886" s="1" customFormat="1" ht="15.75" customHeight="1" x14ac:dyDescent="0.3"/>
    <row r="887" s="1" customFormat="1" ht="15.75" customHeight="1" x14ac:dyDescent="0.3"/>
    <row r="888" s="1" customFormat="1" ht="15.75" customHeight="1" x14ac:dyDescent="0.3"/>
    <row r="889" s="1" customFormat="1" ht="15.75" customHeight="1" x14ac:dyDescent="0.3"/>
    <row r="890" s="1" customFormat="1" ht="15.75" customHeight="1" x14ac:dyDescent="0.3"/>
    <row r="891" s="1" customFormat="1" ht="15.75" customHeight="1" x14ac:dyDescent="0.3"/>
    <row r="892" s="1" customFormat="1" ht="15.75" customHeight="1" x14ac:dyDescent="0.3"/>
    <row r="893" s="1" customFormat="1" ht="15.75" customHeight="1" x14ac:dyDescent="0.3"/>
    <row r="894" s="1" customFormat="1" ht="15.75" customHeight="1" x14ac:dyDescent="0.3"/>
    <row r="895" s="1" customFormat="1" ht="15.75" customHeight="1" x14ac:dyDescent="0.3"/>
    <row r="896" s="1" customFormat="1" ht="15.75" customHeight="1" x14ac:dyDescent="0.3"/>
    <row r="897" s="1" customFormat="1" ht="15.75" customHeight="1" x14ac:dyDescent="0.3"/>
    <row r="898" s="1" customFormat="1" ht="15.75" customHeight="1" x14ac:dyDescent="0.3"/>
    <row r="899" s="1" customFormat="1" ht="15.75" customHeight="1" x14ac:dyDescent="0.3"/>
    <row r="900" s="1" customFormat="1" ht="15.75" customHeight="1" x14ac:dyDescent="0.3"/>
    <row r="901" s="1" customFormat="1" ht="15.75" customHeight="1" x14ac:dyDescent="0.3"/>
    <row r="902" s="1" customFormat="1" ht="15.75" customHeight="1" x14ac:dyDescent="0.3"/>
    <row r="903" s="1" customFormat="1" ht="15.75" customHeight="1" x14ac:dyDescent="0.3"/>
    <row r="904" s="1" customFormat="1" ht="15.75" customHeight="1" x14ac:dyDescent="0.3"/>
    <row r="905" s="1" customFormat="1" ht="15.75" customHeight="1" x14ac:dyDescent="0.3"/>
    <row r="906" s="1" customFormat="1" ht="15.75" customHeight="1" x14ac:dyDescent="0.3"/>
    <row r="907" s="1" customFormat="1" ht="15.75" customHeight="1" x14ac:dyDescent="0.3"/>
    <row r="908" s="1" customFormat="1" ht="15.75" customHeight="1" x14ac:dyDescent="0.3"/>
    <row r="909" s="1" customFormat="1" ht="15.75" customHeight="1" x14ac:dyDescent="0.3"/>
    <row r="910" s="1" customFormat="1" ht="15.75" customHeight="1" x14ac:dyDescent="0.3"/>
    <row r="911" s="1" customFormat="1" ht="15.75" customHeight="1" x14ac:dyDescent="0.3"/>
    <row r="912" s="1" customFormat="1" ht="15.75" customHeight="1" x14ac:dyDescent="0.3"/>
    <row r="913" s="1" customFormat="1" ht="15.75" customHeight="1" x14ac:dyDescent="0.3"/>
    <row r="914" s="1" customFormat="1" ht="15.75" customHeight="1" x14ac:dyDescent="0.3"/>
    <row r="915" s="1" customFormat="1" ht="15.75" customHeight="1" x14ac:dyDescent="0.3"/>
    <row r="916" s="1" customFormat="1" ht="15.75" customHeight="1" x14ac:dyDescent="0.3"/>
    <row r="917" s="1" customFormat="1" ht="15.75" customHeight="1" x14ac:dyDescent="0.3"/>
    <row r="918" s="1" customFormat="1" ht="15.75" customHeight="1" x14ac:dyDescent="0.3"/>
    <row r="919" s="1" customFormat="1" ht="15.75" customHeight="1" x14ac:dyDescent="0.3"/>
    <row r="920" s="1" customFormat="1" ht="15.75" customHeight="1" x14ac:dyDescent="0.3"/>
    <row r="921" s="1" customFormat="1" ht="15.75" customHeight="1" x14ac:dyDescent="0.3"/>
    <row r="922" s="1" customFormat="1" ht="15.75" customHeight="1" x14ac:dyDescent="0.3"/>
    <row r="923" s="1" customFormat="1" ht="15.75" customHeight="1" x14ac:dyDescent="0.3"/>
    <row r="924" s="1" customFormat="1" ht="15.75" customHeight="1" x14ac:dyDescent="0.3"/>
    <row r="925" s="1" customFormat="1" ht="15.75" customHeight="1" x14ac:dyDescent="0.3"/>
    <row r="926" s="1" customFormat="1" ht="15.75" customHeight="1" x14ac:dyDescent="0.3"/>
    <row r="927" s="1" customFormat="1" ht="15.75" customHeight="1" x14ac:dyDescent="0.3"/>
    <row r="928" s="1" customFormat="1" ht="15.75" customHeight="1" x14ac:dyDescent="0.3"/>
    <row r="929" s="1" customFormat="1" ht="15.75" customHeight="1" x14ac:dyDescent="0.3"/>
    <row r="930" s="1" customFormat="1" ht="15.75" customHeight="1" x14ac:dyDescent="0.3"/>
    <row r="931" s="1" customFormat="1" ht="15.75" customHeight="1" x14ac:dyDescent="0.3"/>
    <row r="932" s="1" customFormat="1" ht="15.75" customHeight="1" x14ac:dyDescent="0.3"/>
    <row r="933" s="1" customFormat="1" ht="15.75" customHeight="1" x14ac:dyDescent="0.3"/>
    <row r="934" s="1" customFormat="1" ht="15.75" customHeight="1" x14ac:dyDescent="0.3"/>
    <row r="935" s="1" customFormat="1" ht="15.75" customHeight="1" x14ac:dyDescent="0.3"/>
    <row r="936" s="1" customFormat="1" ht="15.75" customHeight="1" x14ac:dyDescent="0.3"/>
    <row r="937" s="1" customFormat="1" ht="15.75" customHeight="1" x14ac:dyDescent="0.3"/>
    <row r="938" s="1" customFormat="1" ht="15.75" customHeight="1" x14ac:dyDescent="0.3"/>
    <row r="939" s="1" customFormat="1" ht="15.75" customHeight="1" x14ac:dyDescent="0.3"/>
    <row r="940" s="1" customFormat="1" ht="15.75" customHeight="1" x14ac:dyDescent="0.3"/>
    <row r="941" s="1" customFormat="1" ht="15.75" customHeight="1" x14ac:dyDescent="0.3"/>
    <row r="942" s="1" customFormat="1" ht="15.75" customHeight="1" x14ac:dyDescent="0.3"/>
    <row r="943" s="1" customFormat="1" ht="15.75" customHeight="1" x14ac:dyDescent="0.3"/>
    <row r="944" s="1" customFormat="1" ht="15.75" customHeight="1" x14ac:dyDescent="0.3"/>
    <row r="945" s="1" customFormat="1" ht="15.75" customHeight="1" x14ac:dyDescent="0.3"/>
    <row r="946" s="1" customFormat="1" ht="15.75" customHeight="1" x14ac:dyDescent="0.3"/>
    <row r="947" s="1" customFormat="1" ht="15.75" customHeight="1" x14ac:dyDescent="0.3"/>
    <row r="948" s="1" customFormat="1" ht="15.75" customHeight="1" x14ac:dyDescent="0.3"/>
    <row r="949" s="1" customFormat="1" ht="15.75" customHeight="1" x14ac:dyDescent="0.3"/>
    <row r="950" s="1" customFormat="1" ht="15.75" customHeight="1" x14ac:dyDescent="0.3"/>
    <row r="951" s="1" customFormat="1" ht="15.75" customHeight="1" x14ac:dyDescent="0.3"/>
    <row r="952" s="1" customFormat="1" ht="15.75" customHeight="1" x14ac:dyDescent="0.3"/>
    <row r="953" s="1" customFormat="1" ht="15.75" customHeight="1" x14ac:dyDescent="0.3"/>
    <row r="954" s="1" customFormat="1" ht="15.75" customHeight="1" x14ac:dyDescent="0.3"/>
    <row r="955" s="1" customFormat="1" ht="15.75" customHeight="1" x14ac:dyDescent="0.3"/>
    <row r="956" s="1" customFormat="1" ht="15.75" customHeight="1" x14ac:dyDescent="0.3"/>
    <row r="957" s="1" customFormat="1" ht="15.75" customHeight="1" x14ac:dyDescent="0.3"/>
    <row r="958" s="1" customFormat="1" ht="15.75" customHeight="1" x14ac:dyDescent="0.3"/>
    <row r="959" s="1" customFormat="1" ht="15.75" customHeight="1" x14ac:dyDescent="0.3"/>
    <row r="960" s="1" customFormat="1" ht="15.75" customHeight="1" x14ac:dyDescent="0.3"/>
    <row r="961" s="1" customFormat="1" ht="15.75" customHeight="1" x14ac:dyDescent="0.3"/>
    <row r="962" s="1" customFormat="1" ht="15.75" customHeight="1" x14ac:dyDescent="0.3"/>
    <row r="963" s="1" customFormat="1" ht="15.75" customHeight="1" x14ac:dyDescent="0.3"/>
    <row r="964" s="1" customFormat="1" ht="15.75" customHeight="1" x14ac:dyDescent="0.3"/>
    <row r="965" s="1" customFormat="1" ht="15.75" customHeight="1" x14ac:dyDescent="0.3"/>
    <row r="966" s="1" customFormat="1" ht="15.75" customHeight="1" x14ac:dyDescent="0.3"/>
    <row r="967" s="1" customFormat="1" ht="15.75" customHeight="1" x14ac:dyDescent="0.3"/>
    <row r="968" s="1" customFormat="1" ht="15.75" customHeight="1" x14ac:dyDescent="0.3"/>
    <row r="969" s="1" customFormat="1" ht="15.75" customHeight="1" x14ac:dyDescent="0.3"/>
    <row r="970" s="1" customFormat="1" ht="15.75" customHeight="1" x14ac:dyDescent="0.3"/>
    <row r="971" s="1" customFormat="1" ht="15.75" customHeight="1" x14ac:dyDescent="0.3"/>
    <row r="972" s="1" customFormat="1" ht="15.75" customHeight="1" x14ac:dyDescent="0.3"/>
    <row r="973" s="1" customFormat="1" ht="15.75" customHeight="1" x14ac:dyDescent="0.3"/>
    <row r="974" s="1" customFormat="1" ht="15.75" customHeight="1" x14ac:dyDescent="0.3"/>
    <row r="975" s="1" customFormat="1" ht="15.75" customHeight="1" x14ac:dyDescent="0.3"/>
    <row r="976" s="1" customFormat="1" ht="15.75" customHeight="1" x14ac:dyDescent="0.3"/>
    <row r="977" s="1" customFormat="1" ht="15.75" customHeight="1" x14ac:dyDescent="0.3"/>
    <row r="978" s="1" customFormat="1" ht="15.75" customHeight="1" x14ac:dyDescent="0.3"/>
    <row r="979" s="1" customFormat="1" ht="15.75" customHeight="1" x14ac:dyDescent="0.3"/>
    <row r="980" s="1" customFormat="1" ht="15.75" customHeight="1" x14ac:dyDescent="0.3"/>
    <row r="981" s="1" customFormat="1" ht="15.75" customHeight="1" x14ac:dyDescent="0.3"/>
    <row r="982" s="1" customFormat="1" ht="15.75" customHeight="1" x14ac:dyDescent="0.3"/>
    <row r="983" s="1" customFormat="1" ht="15.75" customHeight="1" x14ac:dyDescent="0.3"/>
    <row r="984" s="1" customFormat="1" ht="15.75" customHeight="1" x14ac:dyDescent="0.3"/>
    <row r="985" s="1" customFormat="1" ht="15.75" customHeight="1" x14ac:dyDescent="0.3"/>
    <row r="986" s="1" customFormat="1" ht="15.75" customHeight="1" x14ac:dyDescent="0.3"/>
    <row r="987" s="1" customFormat="1" ht="15.75" customHeight="1" x14ac:dyDescent="0.3"/>
    <row r="988" s="1" customFormat="1" ht="15.75" customHeight="1" x14ac:dyDescent="0.3"/>
    <row r="989" s="1" customFormat="1" ht="15.75" customHeight="1" x14ac:dyDescent="0.3"/>
    <row r="990" s="1" customFormat="1" ht="15.75" customHeight="1" x14ac:dyDescent="0.3"/>
    <row r="991" s="1" customFormat="1" ht="15.75" customHeight="1" x14ac:dyDescent="0.3"/>
    <row r="992" s="1" customFormat="1" ht="15.75" customHeight="1" x14ac:dyDescent="0.3"/>
    <row r="993" s="1" customFormat="1" ht="15.75" customHeight="1" x14ac:dyDescent="0.3"/>
    <row r="994" s="1" customFormat="1" ht="15.75" customHeight="1" x14ac:dyDescent="0.3"/>
    <row r="995" s="1" customFormat="1" ht="15.75" customHeight="1" x14ac:dyDescent="0.3"/>
    <row r="996" s="1" customFormat="1" ht="15.75" customHeight="1" x14ac:dyDescent="0.3"/>
    <row r="997" s="1" customFormat="1" ht="15.75" customHeight="1" x14ac:dyDescent="0.3"/>
    <row r="998" s="1" customFormat="1" ht="15.75" customHeight="1" x14ac:dyDescent="0.3"/>
    <row r="999" s="1" customFormat="1" ht="15.75" customHeight="1" x14ac:dyDescent="0.3"/>
    <row r="1000" s="1" customFormat="1" ht="15.75" customHeight="1" x14ac:dyDescent="0.3"/>
  </sheetData>
  <mergeCells count="1">
    <mergeCell ref="A1:I20"/>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08D3-F17F-4F9A-BC1E-D1538366385A}">
  <dimension ref="B1:K19"/>
  <sheetViews>
    <sheetView showGridLines="0" topLeftCell="B1" zoomScale="80" zoomScaleNormal="80" workbookViewId="0">
      <selection activeCell="E4" sqref="E4"/>
    </sheetView>
  </sheetViews>
  <sheetFormatPr defaultColWidth="33.453125" defaultRowHeight="14.5" x14ac:dyDescent="0.35"/>
  <cols>
    <col min="1" max="1" width="2" customWidth="1"/>
    <col min="2" max="2" width="5.1796875" bestFit="1" customWidth="1"/>
    <col min="3" max="3" width="34.1796875" customWidth="1"/>
    <col min="4" max="4" width="52.7265625" customWidth="1"/>
    <col min="5" max="5" width="20.7265625" customWidth="1"/>
    <col min="6" max="6" width="19.453125" customWidth="1"/>
    <col min="7" max="7" width="14.7265625" style="37" customWidth="1"/>
    <col min="8" max="8" width="66.7265625" customWidth="1"/>
    <col min="11" max="11" width="4.81640625" customWidth="1"/>
  </cols>
  <sheetData>
    <row r="1" spans="2:11" ht="129.5" customHeight="1" x14ac:dyDescent="1">
      <c r="E1" s="71" t="s">
        <v>231</v>
      </c>
    </row>
    <row r="2" spans="2:11" x14ac:dyDescent="0.35">
      <c r="B2" s="46" t="s">
        <v>64</v>
      </c>
      <c r="C2" s="47" t="s">
        <v>63</v>
      </c>
      <c r="D2" s="46" t="s">
        <v>89</v>
      </c>
      <c r="E2" s="46" t="s">
        <v>61</v>
      </c>
      <c r="F2" s="46" t="s">
        <v>88</v>
      </c>
      <c r="G2" s="46" t="s">
        <v>87</v>
      </c>
      <c r="H2" s="45" t="s">
        <v>62</v>
      </c>
      <c r="K2" s="44"/>
    </row>
    <row r="3" spans="2:11" x14ac:dyDescent="0.35">
      <c r="B3" s="43">
        <v>1</v>
      </c>
      <c r="C3" s="96" t="s">
        <v>58</v>
      </c>
      <c r="D3" s="97"/>
      <c r="E3" s="97"/>
      <c r="F3" s="97"/>
      <c r="G3" s="97"/>
      <c r="H3" s="98"/>
      <c r="K3" s="38"/>
    </row>
    <row r="4" spans="2:11" ht="143.25" customHeight="1" x14ac:dyDescent="0.35">
      <c r="B4" s="41" t="str">
        <f>$B$3&amp;"."&amp;[4]Ratings!B25</f>
        <v>1.1</v>
      </c>
      <c r="C4" s="42" t="s">
        <v>86</v>
      </c>
      <c r="D4" s="39" t="s">
        <v>85</v>
      </c>
      <c r="E4" s="41" t="s">
        <v>7</v>
      </c>
      <c r="F4" s="41" t="s">
        <v>31</v>
      </c>
      <c r="G4" s="40" t="s">
        <v>66</v>
      </c>
      <c r="H4" s="39" t="s">
        <v>90</v>
      </c>
      <c r="K4" s="38" t="str">
        <f>IFERROR(VLOOKUP(CONCATENATE(E4,F4),[4]Ratings!$H$3:$I$27,2,FALSE),)</f>
        <v>Orange</v>
      </c>
    </row>
    <row r="5" spans="2:11" ht="91" x14ac:dyDescent="0.35">
      <c r="B5" s="41" t="str">
        <f>$B$3&amp;"."&amp;[4]Ratings!B26</f>
        <v>1.2</v>
      </c>
      <c r="C5" s="42" t="s">
        <v>84</v>
      </c>
      <c r="D5" s="39" t="s">
        <v>92</v>
      </c>
      <c r="E5" s="41" t="s">
        <v>7</v>
      </c>
      <c r="F5" s="41" t="s">
        <v>2</v>
      </c>
      <c r="G5" s="40" t="s">
        <v>91</v>
      </c>
      <c r="H5" s="39" t="s">
        <v>93</v>
      </c>
      <c r="K5" s="38" t="str">
        <f>IFERROR(VLOOKUP(CONCATENATE(E5,F5),[4]Ratings!$H$3:$I$27,2,FALSE),)</f>
        <v>Orange</v>
      </c>
    </row>
    <row r="6" spans="2:11" ht="110.25" customHeight="1" x14ac:dyDescent="0.35">
      <c r="B6" s="41" t="str">
        <f>$B$3&amp;"."&amp;[4]Ratings!B27</f>
        <v>1.3</v>
      </c>
      <c r="C6" s="42" t="s">
        <v>83</v>
      </c>
      <c r="D6" s="39" t="s">
        <v>94</v>
      </c>
      <c r="E6" s="41" t="s">
        <v>7</v>
      </c>
      <c r="F6" s="41" t="s">
        <v>31</v>
      </c>
      <c r="G6" s="40" t="s">
        <v>66</v>
      </c>
      <c r="H6" s="39" t="s">
        <v>82</v>
      </c>
      <c r="K6" s="38" t="str">
        <f>IFERROR(VLOOKUP(CONCATENATE(E6,F6),[4]Ratings!$H$3:$I$27,2,FALSE),)</f>
        <v>Orange</v>
      </c>
    </row>
    <row r="7" spans="2:11" ht="39" x14ac:dyDescent="0.35">
      <c r="B7" s="41" t="str">
        <f>$B$3&amp;"."&amp;[4]Ratings!B28</f>
        <v>1.4</v>
      </c>
      <c r="C7" s="42" t="s">
        <v>81</v>
      </c>
      <c r="D7" s="39" t="s">
        <v>80</v>
      </c>
      <c r="E7" s="41" t="s">
        <v>7</v>
      </c>
      <c r="F7" s="41" t="s">
        <v>2</v>
      </c>
      <c r="G7" s="40" t="s">
        <v>66</v>
      </c>
      <c r="H7" s="39" t="s">
        <v>79</v>
      </c>
      <c r="K7" s="38" t="str">
        <f>IFERROR(VLOOKUP(CONCATENATE(E7,F7),[4]Ratings!$H$3:$I$27,2,FALSE),)</f>
        <v>Orange</v>
      </c>
    </row>
    <row r="8" spans="2:11" x14ac:dyDescent="0.35">
      <c r="B8" s="43">
        <v>2</v>
      </c>
      <c r="C8" s="96" t="s">
        <v>45</v>
      </c>
      <c r="D8" s="97"/>
      <c r="E8" s="97"/>
      <c r="F8" s="97"/>
      <c r="G8" s="97"/>
      <c r="H8" s="98"/>
      <c r="K8" s="38">
        <f>IFERROR(VLOOKUP(CONCATENATE(E8,F8),[4]Ratings!$H$3:$I$27,2,FALSE),)</f>
        <v>0</v>
      </c>
    </row>
    <row r="9" spans="2:11" ht="26" x14ac:dyDescent="0.35">
      <c r="B9" s="41" t="str">
        <f>$B$8&amp;"."&amp;[4]Ratings!B25</f>
        <v>2.1</v>
      </c>
      <c r="C9" s="42" t="s">
        <v>78</v>
      </c>
      <c r="D9" s="39" t="s">
        <v>77</v>
      </c>
      <c r="E9" s="41" t="s">
        <v>3</v>
      </c>
      <c r="F9" s="41" t="s">
        <v>95</v>
      </c>
      <c r="G9" s="40" t="s">
        <v>66</v>
      </c>
      <c r="H9" s="39" t="s">
        <v>96</v>
      </c>
      <c r="K9" s="38" t="str">
        <f>IFERROR(VLOOKUP(CONCATENATE(E9,F9),[4]Ratings!$H$3:$I$27,2,FALSE),)</f>
        <v>Green</v>
      </c>
    </row>
    <row r="10" spans="2:11" ht="91" x14ac:dyDescent="0.35">
      <c r="B10" s="41" t="str">
        <f>$B$8&amp;"."&amp;[4]Ratings!B26</f>
        <v>2.2</v>
      </c>
      <c r="C10" s="42" t="s">
        <v>76</v>
      </c>
      <c r="D10" s="39" t="s">
        <v>97</v>
      </c>
      <c r="E10" s="41" t="s">
        <v>3</v>
      </c>
      <c r="F10" s="41" t="s">
        <v>31</v>
      </c>
      <c r="G10" s="40" t="s">
        <v>66</v>
      </c>
      <c r="H10" s="39" t="s">
        <v>98</v>
      </c>
      <c r="K10" s="38" t="str">
        <f>IFERROR(VLOOKUP(CONCATENATE(E10,F10),[4]Ratings!$H$3:$I$27,2,FALSE),)</f>
        <v>Orange</v>
      </c>
    </row>
    <row r="11" spans="2:11" ht="65" x14ac:dyDescent="0.35">
      <c r="B11" s="48" t="s">
        <v>99</v>
      </c>
      <c r="C11" s="42" t="s">
        <v>101</v>
      </c>
      <c r="D11" s="39" t="s">
        <v>102</v>
      </c>
      <c r="E11" s="41" t="s">
        <v>3</v>
      </c>
      <c r="F11" s="41" t="s">
        <v>2</v>
      </c>
      <c r="G11" s="40" t="s">
        <v>66</v>
      </c>
      <c r="H11" s="39" t="s">
        <v>103</v>
      </c>
      <c r="K11" s="38"/>
    </row>
    <row r="12" spans="2:11" ht="52" x14ac:dyDescent="0.35">
      <c r="B12" s="41" t="s">
        <v>100</v>
      </c>
      <c r="C12" s="42" t="s">
        <v>75</v>
      </c>
      <c r="D12" s="39" t="s">
        <v>74</v>
      </c>
      <c r="E12" s="41" t="s">
        <v>3</v>
      </c>
      <c r="F12" s="41" t="s">
        <v>31</v>
      </c>
      <c r="G12" s="40" t="s">
        <v>66</v>
      </c>
      <c r="H12" s="39" t="s">
        <v>73</v>
      </c>
      <c r="K12" s="38" t="str">
        <f>IFERROR(VLOOKUP(CONCATENATE(E12,F12),[4]Ratings!$H$3:$I$27,2,FALSE),)</f>
        <v>Orange</v>
      </c>
    </row>
    <row r="13" spans="2:11" x14ac:dyDescent="0.35">
      <c r="B13" s="43">
        <v>3</v>
      </c>
      <c r="C13" s="96" t="s">
        <v>36</v>
      </c>
      <c r="D13" s="97"/>
      <c r="E13" s="97"/>
      <c r="F13" s="97"/>
      <c r="G13" s="97"/>
      <c r="H13" s="98"/>
      <c r="K13" s="38">
        <f>IFERROR(VLOOKUP(CONCATENATE(E13,F13),[4]Ratings!$H$3:$I$27,2,FALSE),)</f>
        <v>0</v>
      </c>
    </row>
    <row r="14" spans="2:11" ht="39" x14ac:dyDescent="0.35">
      <c r="B14" s="41" t="str">
        <f>$B$13&amp;"."&amp;[4]Ratings!B25</f>
        <v>3.1</v>
      </c>
      <c r="C14" s="42" t="s">
        <v>104</v>
      </c>
      <c r="D14" s="39" t="s">
        <v>105</v>
      </c>
      <c r="E14" s="41" t="s">
        <v>7</v>
      </c>
      <c r="F14" s="41" t="s">
        <v>2</v>
      </c>
      <c r="G14" s="40" t="s">
        <v>106</v>
      </c>
      <c r="H14" s="39" t="s">
        <v>107</v>
      </c>
      <c r="K14" s="38" t="str">
        <f>IFERROR(VLOOKUP(CONCATENATE(E14,F14),[4]Ratings!$H$3:$I$27,2,FALSE),)</f>
        <v>Orange</v>
      </c>
    </row>
    <row r="15" spans="2:11" ht="39" x14ac:dyDescent="0.35">
      <c r="B15" s="41" t="str">
        <f>$B$13&amp;"."&amp;[4]Ratings!B26</f>
        <v>3.2</v>
      </c>
      <c r="C15" s="42" t="s">
        <v>108</v>
      </c>
      <c r="D15" s="39" t="s">
        <v>72</v>
      </c>
      <c r="E15" s="41" t="s">
        <v>3</v>
      </c>
      <c r="F15" s="41" t="s">
        <v>31</v>
      </c>
      <c r="G15" s="40" t="s">
        <v>66</v>
      </c>
      <c r="H15" s="39" t="s">
        <v>109</v>
      </c>
      <c r="K15" s="38" t="str">
        <f>IFERROR(VLOOKUP(CONCATENATE(E15,F15),[4]Ratings!$H$3:$I$27,2,FALSE),)</f>
        <v>Orange</v>
      </c>
    </row>
    <row r="16" spans="2:11" ht="78" x14ac:dyDescent="0.35">
      <c r="B16" s="41" t="str">
        <f>$B$13&amp;"."&amp;[4]Ratings!B27</f>
        <v>3.3</v>
      </c>
      <c r="C16" s="42" t="s">
        <v>110</v>
      </c>
      <c r="D16" s="39" t="s">
        <v>111</v>
      </c>
      <c r="E16" s="41" t="s">
        <v>3</v>
      </c>
      <c r="F16" s="41" t="s">
        <v>31</v>
      </c>
      <c r="G16" s="40" t="s">
        <v>66</v>
      </c>
      <c r="H16" s="39" t="s">
        <v>112</v>
      </c>
      <c r="K16" s="38" t="str">
        <f>IFERROR(VLOOKUP(CONCATENATE(E16,F16),[4]Ratings!$H$3:$I$27,2,FALSE),)</f>
        <v>Orange</v>
      </c>
    </row>
    <row r="17" spans="2:11" x14ac:dyDescent="0.35">
      <c r="B17" s="43">
        <v>4</v>
      </c>
      <c r="C17" s="96" t="s">
        <v>19</v>
      </c>
      <c r="D17" s="97"/>
      <c r="E17" s="97"/>
      <c r="F17" s="97"/>
      <c r="G17" s="97"/>
      <c r="H17" s="98"/>
      <c r="K17" s="38">
        <f>IFERROR(VLOOKUP(CONCATENATE(E17,F17),[4]Ratings!$H$3:$I$27,2,FALSE),)</f>
        <v>0</v>
      </c>
    </row>
    <row r="18" spans="2:11" ht="39" x14ac:dyDescent="0.35">
      <c r="B18" s="41" t="str">
        <f>$B$17&amp;"."&amp;[4]Ratings!B25</f>
        <v>4.1</v>
      </c>
      <c r="C18" s="42" t="s">
        <v>71</v>
      </c>
      <c r="D18" s="39" t="s">
        <v>70</v>
      </c>
      <c r="E18" s="41" t="s">
        <v>3</v>
      </c>
      <c r="F18" s="41" t="s">
        <v>2</v>
      </c>
      <c r="G18" s="40" t="s">
        <v>66</v>
      </c>
      <c r="H18" s="39" t="s">
        <v>69</v>
      </c>
      <c r="K18" s="38" t="str">
        <f>IFERROR(VLOOKUP(CONCATENATE(E18,F18),[4]Ratings!$H$3:$I$27,2,FALSE),)</f>
        <v>Yellow</v>
      </c>
    </row>
    <row r="19" spans="2:11" ht="52" x14ac:dyDescent="0.35">
      <c r="B19" s="41" t="str">
        <f>$B$17&amp;"."&amp;[4]Ratings!B26</f>
        <v>4.2</v>
      </c>
      <c r="C19" s="42" t="s">
        <v>68</v>
      </c>
      <c r="D19" s="39" t="s">
        <v>67</v>
      </c>
      <c r="E19" s="41" t="s">
        <v>3</v>
      </c>
      <c r="F19" s="41" t="s">
        <v>2</v>
      </c>
      <c r="G19" s="40" t="s">
        <v>66</v>
      </c>
      <c r="H19" s="39" t="s">
        <v>65</v>
      </c>
      <c r="K19" s="38" t="str">
        <f>IFERROR(VLOOKUP(CONCATENATE(E19,F19),[4]Ratings!$H$3:$I$27,2,FALSE),)</f>
        <v>Yellow</v>
      </c>
    </row>
  </sheetData>
  <mergeCells count="4">
    <mergeCell ref="C3:H3"/>
    <mergeCell ref="C8:H8"/>
    <mergeCell ref="C13:H13"/>
    <mergeCell ref="C17:H17"/>
  </mergeCells>
  <conditionalFormatting sqref="B1:B1048576">
    <cfRule type="expression" dxfId="23" priority="1">
      <formula>K1="Red"</formula>
    </cfRule>
    <cfRule type="expression" dxfId="22" priority="2">
      <formula>K1="Orange"</formula>
    </cfRule>
    <cfRule type="expression" dxfId="21" priority="3">
      <formula>K1="Yellow"</formula>
    </cfRule>
    <cfRule type="expression" dxfId="20" priority="4">
      <formula>K1="Green"</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79077-80D4-4371-B68C-699A55BBAECB}">
  <dimension ref="B1:J29"/>
  <sheetViews>
    <sheetView showGridLines="0" zoomScale="82" zoomScaleNormal="82" workbookViewId="0">
      <pane xSplit="1" ySplit="2" topLeftCell="B3" activePane="bottomRight" state="frozen"/>
      <selection pane="topRight" activeCell="B1" sqref="B1"/>
      <selection pane="bottomLeft" activeCell="A3" sqref="A3"/>
      <selection pane="bottomRight" activeCell="F29" sqref="F29"/>
    </sheetView>
  </sheetViews>
  <sheetFormatPr defaultColWidth="33.453125" defaultRowHeight="14.5" x14ac:dyDescent="0.35"/>
  <cols>
    <col min="1" max="1" width="2" style="49" customWidth="1"/>
    <col min="2" max="2" width="5.1796875" style="49" bestFit="1" customWidth="1"/>
    <col min="3" max="3" width="27.54296875" style="49" customWidth="1"/>
    <col min="4" max="4" width="40.7265625" style="50" customWidth="1"/>
    <col min="5" max="5" width="16" style="49" customWidth="1"/>
    <col min="6" max="6" width="14.26953125" style="49" customWidth="1"/>
    <col min="7" max="7" width="41.54296875" style="49" customWidth="1"/>
    <col min="8" max="9" width="33.453125" style="49"/>
    <col min="10" max="10" width="4.81640625" style="49" customWidth="1"/>
    <col min="11" max="16384" width="33.453125" style="49"/>
  </cols>
  <sheetData>
    <row r="1" spans="2:10" ht="72" customHeight="1" x14ac:dyDescent="0.35">
      <c r="D1" s="70"/>
      <c r="E1" s="73" t="s">
        <v>181</v>
      </c>
    </row>
    <row r="2" spans="2:10" x14ac:dyDescent="0.35">
      <c r="B2" s="46" t="s">
        <v>64</v>
      </c>
      <c r="C2" s="47" t="s">
        <v>63</v>
      </c>
      <c r="D2" s="46" t="s">
        <v>62</v>
      </c>
      <c r="E2" s="46" t="s">
        <v>61</v>
      </c>
      <c r="F2" s="46" t="s">
        <v>60</v>
      </c>
      <c r="G2" s="45" t="s">
        <v>179</v>
      </c>
      <c r="J2" s="64"/>
    </row>
    <row r="3" spans="2:10" x14ac:dyDescent="0.35">
      <c r="B3" s="57">
        <v>1</v>
      </c>
      <c r="C3" s="96" t="s">
        <v>178</v>
      </c>
      <c r="D3" s="97"/>
      <c r="E3" s="97"/>
      <c r="F3" s="97"/>
      <c r="G3" s="97"/>
      <c r="J3" s="51"/>
    </row>
    <row r="4" spans="2:10" ht="108" customHeight="1" x14ac:dyDescent="0.35">
      <c r="B4" s="41" t="str">
        <f>$B$3&amp;"."&amp;[5]Ratings!B20</f>
        <v>1.1</v>
      </c>
      <c r="C4" s="39" t="s">
        <v>177</v>
      </c>
      <c r="D4" s="39" t="s">
        <v>176</v>
      </c>
      <c r="E4" s="41" t="s">
        <v>7</v>
      </c>
      <c r="F4" s="76" t="s">
        <v>2</v>
      </c>
      <c r="G4" s="39" t="s">
        <v>175</v>
      </c>
      <c r="J4" s="51" t="str">
        <f>IFERROR(VLOOKUP(CONCATENATE(E4,F4),[5]Ratings!$H$3:$I$27,2,FALSE),)</f>
        <v>Orange</v>
      </c>
    </row>
    <row r="5" spans="2:10" ht="91" x14ac:dyDescent="0.35">
      <c r="B5" s="41" t="str">
        <f>$B$3&amp;"."&amp;[5]Ratings!B21</f>
        <v>1.2</v>
      </c>
      <c r="C5" s="39" t="s">
        <v>174</v>
      </c>
      <c r="D5" s="39" t="s">
        <v>173</v>
      </c>
      <c r="E5" s="41" t="s">
        <v>7</v>
      </c>
      <c r="F5" s="76" t="s">
        <v>2</v>
      </c>
      <c r="G5" s="39" t="s">
        <v>172</v>
      </c>
      <c r="J5" s="51" t="str">
        <f>IFERROR(VLOOKUP(CONCATENATE(E5,F5),[5]Ratings!$H$3:$I$27,2,FALSE),)</f>
        <v>Orange</v>
      </c>
    </row>
    <row r="6" spans="2:10" ht="82.5" customHeight="1" x14ac:dyDescent="0.35">
      <c r="B6" s="41" t="str">
        <f>$B$3&amp;"."&amp;[5]Ratings!B22</f>
        <v>1.3</v>
      </c>
      <c r="C6" s="39" t="s">
        <v>171</v>
      </c>
      <c r="D6" s="39" t="s">
        <v>170</v>
      </c>
      <c r="E6" s="41" t="s">
        <v>7</v>
      </c>
      <c r="F6" s="76" t="s">
        <v>2</v>
      </c>
      <c r="G6" s="39" t="s">
        <v>169</v>
      </c>
      <c r="J6" s="51" t="str">
        <f>IFERROR(VLOOKUP(CONCATENATE(E6,F6),[5]Ratings!$H$3:$I$27,2,FALSE),)</f>
        <v>Orange</v>
      </c>
    </row>
    <row r="7" spans="2:10" ht="52" x14ac:dyDescent="0.35">
      <c r="B7" s="41" t="str">
        <f>$B$3&amp;"."&amp;[5]Ratings!B23</f>
        <v>1.4</v>
      </c>
      <c r="C7" s="39" t="s">
        <v>168</v>
      </c>
      <c r="D7" s="39" t="s">
        <v>167</v>
      </c>
      <c r="E7" s="41" t="s">
        <v>7</v>
      </c>
      <c r="F7" s="76" t="s">
        <v>2</v>
      </c>
      <c r="G7" s="39" t="s">
        <v>166</v>
      </c>
      <c r="J7" s="51" t="str">
        <f>IFERROR(VLOOKUP(CONCATENATE(E7,F7),[5]Ratings!$H$3:$I$27,2,FALSE),)</f>
        <v>Orange</v>
      </c>
    </row>
    <row r="8" spans="2:10" ht="65" x14ac:dyDescent="0.35">
      <c r="B8" s="63" t="str">
        <f>$B$3&amp;"."&amp;[5]Ratings!B24</f>
        <v>1.5</v>
      </c>
      <c r="C8" s="39" t="s">
        <v>165</v>
      </c>
      <c r="D8" s="39" t="s">
        <v>164</v>
      </c>
      <c r="E8" s="41" t="s">
        <v>7</v>
      </c>
      <c r="F8" s="76" t="s">
        <v>2</v>
      </c>
      <c r="G8" s="39" t="s">
        <v>163</v>
      </c>
      <c r="J8" s="51"/>
    </row>
    <row r="9" spans="2:10" ht="91" x14ac:dyDescent="0.35">
      <c r="B9" s="41" t="str">
        <f>$B$3&amp;"."&amp;[5]Ratings!B25</f>
        <v>1.6</v>
      </c>
      <c r="C9" s="39" t="s">
        <v>162</v>
      </c>
      <c r="D9" s="39" t="s">
        <v>161</v>
      </c>
      <c r="E9" s="41" t="s">
        <v>7</v>
      </c>
      <c r="F9" s="41" t="s">
        <v>31</v>
      </c>
      <c r="G9" s="39" t="s">
        <v>160</v>
      </c>
      <c r="J9" s="51" t="str">
        <f>IFERROR(VLOOKUP(CONCATENATE(E9,F9),[5]Ratings!$H$3:$I$27,2,FALSE),)</f>
        <v>Orange</v>
      </c>
    </row>
    <row r="10" spans="2:10" x14ac:dyDescent="0.35">
      <c r="B10" s="57">
        <v>3</v>
      </c>
      <c r="C10" s="96" t="s">
        <v>159</v>
      </c>
      <c r="D10" s="97"/>
      <c r="E10" s="97"/>
      <c r="F10" s="97"/>
      <c r="G10" s="97"/>
      <c r="J10" s="51">
        <f>IFERROR(VLOOKUP(CONCATENATE(E10,F10),[5]Ratings!$H$3:$I$27,2,FALSE),)</f>
        <v>0</v>
      </c>
    </row>
    <row r="11" spans="2:10" x14ac:dyDescent="0.35">
      <c r="B11" s="58" t="s">
        <v>35</v>
      </c>
      <c r="C11" s="99" t="s">
        <v>158</v>
      </c>
      <c r="D11" s="100"/>
      <c r="E11" s="100"/>
      <c r="F11" s="100"/>
      <c r="G11" s="100"/>
      <c r="J11" s="51">
        <f>IFERROR(VLOOKUP(CONCATENATE(E11,F11),[5]Ratings!$H$3:$I$27,2,FALSE),)</f>
        <v>0</v>
      </c>
    </row>
    <row r="12" spans="2:10" ht="52" x14ac:dyDescent="0.35">
      <c r="B12" s="61" t="str">
        <f>$B$11&amp;"."&amp;[5]Ratings!B20</f>
        <v>3.1.1</v>
      </c>
      <c r="C12" s="56" t="s">
        <v>157</v>
      </c>
      <c r="D12" s="53" t="s">
        <v>156</v>
      </c>
      <c r="E12" s="61" t="s">
        <v>12</v>
      </c>
      <c r="F12" s="76" t="s">
        <v>2</v>
      </c>
      <c r="G12" s="60" t="s">
        <v>155</v>
      </c>
      <c r="J12" s="59" t="str">
        <f>IFERROR(VLOOKUP(CONCATENATE(E12,F12),[5]Ratings!$H$3:$I$27,2,FALSE),)</f>
        <v>Orange</v>
      </c>
    </row>
    <row r="13" spans="2:10" ht="26" x14ac:dyDescent="0.35">
      <c r="B13" s="61" t="str">
        <f>$B$11&amp;"."&amp;[5]Ratings!B21</f>
        <v>3.1.2</v>
      </c>
      <c r="C13" s="54" t="s">
        <v>154</v>
      </c>
      <c r="D13" s="56" t="s">
        <v>153</v>
      </c>
      <c r="E13" s="61" t="s">
        <v>12</v>
      </c>
      <c r="F13" s="76" t="s">
        <v>2</v>
      </c>
      <c r="G13" s="60" t="s">
        <v>152</v>
      </c>
      <c r="J13" s="59" t="str">
        <f>IFERROR(VLOOKUP(CONCATENATE(E13,F13),[5]Ratings!$H$3:$I$27,2,FALSE),)</f>
        <v>Orange</v>
      </c>
    </row>
    <row r="14" spans="2:10" ht="78" x14ac:dyDescent="0.35">
      <c r="B14" s="62" t="str">
        <f>$B$11&amp;"."&amp;[5]Ratings!B22</f>
        <v>3.1.3</v>
      </c>
      <c r="C14" s="54" t="s">
        <v>151</v>
      </c>
      <c r="D14" s="56" t="s">
        <v>150</v>
      </c>
      <c r="E14" s="61" t="s">
        <v>7</v>
      </c>
      <c r="F14" s="61" t="s">
        <v>31</v>
      </c>
      <c r="G14" s="60" t="s">
        <v>149</v>
      </c>
      <c r="J14" s="59"/>
    </row>
    <row r="15" spans="2:10" x14ac:dyDescent="0.35">
      <c r="B15" s="58" t="s">
        <v>29</v>
      </c>
      <c r="C15" s="99" t="s">
        <v>148</v>
      </c>
      <c r="D15" s="100"/>
      <c r="E15" s="100"/>
      <c r="F15" s="100"/>
      <c r="G15" s="100"/>
      <c r="J15" s="51">
        <f>IFERROR(VLOOKUP(CONCATENATE(E15,F15),[5]Ratings!$H$3:$I$27,2,FALSE),)</f>
        <v>0</v>
      </c>
    </row>
    <row r="16" spans="2:10" ht="52" x14ac:dyDescent="0.35">
      <c r="B16" s="41" t="str">
        <f>$B$15&amp;"."&amp;[5]Ratings!B20</f>
        <v>3.2.1</v>
      </c>
      <c r="C16" s="54" t="s">
        <v>147</v>
      </c>
      <c r="D16" s="56" t="s">
        <v>146</v>
      </c>
      <c r="E16" s="41" t="s">
        <v>7</v>
      </c>
      <c r="F16" s="41" t="s">
        <v>31</v>
      </c>
      <c r="G16" s="39" t="s">
        <v>145</v>
      </c>
      <c r="J16" s="51" t="str">
        <f>IFERROR(VLOOKUP(CONCATENATE(E16,F16),[5]Ratings!$H$3:$I$27,2,FALSE),)</f>
        <v>Orange</v>
      </c>
    </row>
    <row r="17" spans="2:10" ht="52" x14ac:dyDescent="0.35">
      <c r="B17" s="41" t="str">
        <f>$B$15&amp;"."&amp;[5]Ratings!B22</f>
        <v>3.2.3</v>
      </c>
      <c r="C17" s="39" t="s">
        <v>144</v>
      </c>
      <c r="D17" s="39" t="s">
        <v>143</v>
      </c>
      <c r="E17" s="41" t="s">
        <v>12</v>
      </c>
      <c r="F17" s="76" t="s">
        <v>2</v>
      </c>
      <c r="G17" s="39" t="s">
        <v>142</v>
      </c>
      <c r="J17" s="51" t="str">
        <f>IFERROR(VLOOKUP(CONCATENATE(E17,F17),[5]Ratings!$H$3:$I$27,2,FALSE),)</f>
        <v>Orange</v>
      </c>
    </row>
    <row r="18" spans="2:10" ht="65" x14ac:dyDescent="0.35">
      <c r="B18" s="41" t="str">
        <f>$B$15&amp;"."&amp;[5]Ratings!B23</f>
        <v>3.2.4</v>
      </c>
      <c r="C18" s="39" t="s">
        <v>141</v>
      </c>
      <c r="D18" s="39" t="s">
        <v>140</v>
      </c>
      <c r="E18" s="41" t="s">
        <v>12</v>
      </c>
      <c r="F18" s="76" t="s">
        <v>2</v>
      </c>
      <c r="G18" s="39" t="s">
        <v>139</v>
      </c>
      <c r="J18" s="51" t="str">
        <f>IFERROR(VLOOKUP(CONCATENATE(E18,F18),[5]Ratings!$H$3:$I$27,2,FALSE),)</f>
        <v>Orange</v>
      </c>
    </row>
    <row r="19" spans="2:10" x14ac:dyDescent="0.35">
      <c r="B19" s="58" t="s">
        <v>138</v>
      </c>
      <c r="C19" s="99" t="s">
        <v>137</v>
      </c>
      <c r="D19" s="100"/>
      <c r="E19" s="100"/>
      <c r="F19" s="100"/>
      <c r="G19" s="100"/>
      <c r="J19" s="51">
        <f>IFERROR(VLOOKUP(CONCATENATE(E19,F19),[5]Ratings!$H$3:$I$27,2,FALSE),)</f>
        <v>0</v>
      </c>
    </row>
    <row r="20" spans="2:10" ht="26" x14ac:dyDescent="0.35">
      <c r="B20" s="41" t="str">
        <f>$B$19&amp;"."&amp;[5]Ratings!B20</f>
        <v>3.3.1</v>
      </c>
      <c r="C20" s="39" t="s">
        <v>136</v>
      </c>
      <c r="D20" s="39" t="s">
        <v>135</v>
      </c>
      <c r="E20" s="41" t="s">
        <v>7</v>
      </c>
      <c r="F20" s="41" t="s">
        <v>31</v>
      </c>
      <c r="G20" s="39" t="s">
        <v>134</v>
      </c>
      <c r="J20" s="51" t="str">
        <f>IFERROR(VLOOKUP(CONCATENATE(E20,F20),[5]Ratings!$H$3:$I$27,2,FALSE),)</f>
        <v>Orange</v>
      </c>
    </row>
    <row r="21" spans="2:10" ht="52" x14ac:dyDescent="0.35">
      <c r="B21" s="41" t="str">
        <f>$B$19&amp;"."&amp;[5]Ratings!B21</f>
        <v>3.3.2</v>
      </c>
      <c r="C21" s="39" t="s">
        <v>133</v>
      </c>
      <c r="D21" s="39" t="s">
        <v>132</v>
      </c>
      <c r="E21" s="41" t="s">
        <v>3</v>
      </c>
      <c r="F21" s="41" t="s">
        <v>31</v>
      </c>
      <c r="G21" s="39" t="s">
        <v>131</v>
      </c>
      <c r="J21" s="51" t="str">
        <f>IFERROR(VLOOKUP(CONCATENATE(E21,F21),[5]Ratings!$H$3:$I$27,2,FALSE),)</f>
        <v>Orange</v>
      </c>
    </row>
    <row r="22" spans="2:10" ht="52" x14ac:dyDescent="0.35">
      <c r="B22" s="48" t="str">
        <f>$B$19&amp;"."&amp;[5]Ratings!B22</f>
        <v>3.3.3</v>
      </c>
      <c r="C22" s="39" t="s">
        <v>130</v>
      </c>
      <c r="D22" s="39" t="s">
        <v>129</v>
      </c>
      <c r="E22" s="41" t="s">
        <v>7</v>
      </c>
      <c r="F22" s="41" t="s">
        <v>31</v>
      </c>
      <c r="G22" s="39" t="s">
        <v>128</v>
      </c>
      <c r="J22" s="51"/>
    </row>
    <row r="23" spans="2:10" ht="52" x14ac:dyDescent="0.35">
      <c r="B23" s="48" t="str">
        <f>$B$19&amp;"."&amp;[5]Ratings!B23</f>
        <v>3.3.4</v>
      </c>
      <c r="C23" s="39" t="s">
        <v>127</v>
      </c>
      <c r="D23" s="39" t="s">
        <v>126</v>
      </c>
      <c r="E23" s="41" t="s">
        <v>3</v>
      </c>
      <c r="F23" s="41" t="s">
        <v>31</v>
      </c>
      <c r="G23" s="39" t="s">
        <v>125</v>
      </c>
      <c r="J23" s="51" t="str">
        <f>IFERROR(VLOOKUP(CONCATENATE(E23,F23),[5]Ratings!$H$3:$I$27,2,FALSE),)</f>
        <v>Orange</v>
      </c>
    </row>
    <row r="24" spans="2:10" x14ac:dyDescent="0.35">
      <c r="B24" s="57">
        <v>4</v>
      </c>
      <c r="C24" s="96" t="s">
        <v>124</v>
      </c>
      <c r="D24" s="97"/>
      <c r="E24" s="97"/>
      <c r="F24" s="97"/>
      <c r="G24" s="97"/>
      <c r="J24" s="51">
        <f>IFERROR(VLOOKUP(CONCATENATE(E24,F24),[5]Ratings!$H$3:$I$27,2,FALSE),)</f>
        <v>0</v>
      </c>
    </row>
    <row r="25" spans="2:10" x14ac:dyDescent="0.35">
      <c r="B25" s="55" t="s">
        <v>18</v>
      </c>
      <c r="C25" s="99" t="s">
        <v>123</v>
      </c>
      <c r="D25" s="100"/>
      <c r="E25" s="100"/>
      <c r="F25" s="100"/>
      <c r="G25" s="100"/>
      <c r="J25" s="51">
        <f>IFERROR(VLOOKUP(CONCATENATE(E25,F25),[5]Ratings!$H$3:$I$27,2,FALSE),)</f>
        <v>0</v>
      </c>
    </row>
    <row r="26" spans="2:10" ht="39" x14ac:dyDescent="0.35">
      <c r="B26" s="41" t="str">
        <f>$B$25&amp;"."&amp;[5]Ratings!B20</f>
        <v>4.1.1</v>
      </c>
      <c r="C26" s="54" t="s">
        <v>122</v>
      </c>
      <c r="D26" s="56" t="s">
        <v>121</v>
      </c>
      <c r="E26" s="41" t="s">
        <v>7</v>
      </c>
      <c r="F26" s="76" t="s">
        <v>2</v>
      </c>
      <c r="G26" s="42" t="s">
        <v>120</v>
      </c>
      <c r="J26" s="51" t="str">
        <f>IFERROR(VLOOKUP(CONCATENATE(E26,F26),[5]Ratings!$H$3:$I$27,2,FALSE),)</f>
        <v>Orange</v>
      </c>
    </row>
    <row r="27" spans="2:10" x14ac:dyDescent="0.35">
      <c r="B27" s="55" t="s">
        <v>15</v>
      </c>
      <c r="C27" s="99" t="s">
        <v>119</v>
      </c>
      <c r="D27" s="100"/>
      <c r="E27" s="100"/>
      <c r="F27" s="100"/>
      <c r="G27" s="100"/>
      <c r="J27" s="51">
        <f>IFERROR(VLOOKUP(CONCATENATE(E27,F27),[5]Ratings!$H$3:$I$27,2,FALSE),)</f>
        <v>0</v>
      </c>
    </row>
    <row r="28" spans="2:10" ht="39" x14ac:dyDescent="0.35">
      <c r="B28" s="41" t="str">
        <f>$B$27&amp;"."&amp;[5]Ratings!B20</f>
        <v>4.2.1</v>
      </c>
      <c r="C28" s="54" t="s">
        <v>118</v>
      </c>
      <c r="D28" s="53" t="s">
        <v>117</v>
      </c>
      <c r="E28" s="41" t="s">
        <v>7</v>
      </c>
      <c r="F28" s="76" t="s">
        <v>2</v>
      </c>
      <c r="G28" s="39" t="s">
        <v>116</v>
      </c>
      <c r="J28" s="51" t="str">
        <f>IFERROR(VLOOKUP(CONCATENATE(E28,F28),[5]Ratings!$H$3:$I$27,2,FALSE),)</f>
        <v>Orange</v>
      </c>
    </row>
    <row r="29" spans="2:10" ht="52" x14ac:dyDescent="0.35">
      <c r="B29" s="41" t="str">
        <f>$B$27&amp;"."&amp;[5]Ratings!B23</f>
        <v>4.2.4</v>
      </c>
      <c r="C29" s="39" t="s">
        <v>115</v>
      </c>
      <c r="D29" s="39" t="s">
        <v>114</v>
      </c>
      <c r="E29" s="41" t="s">
        <v>12</v>
      </c>
      <c r="F29" s="76" t="s">
        <v>2</v>
      </c>
      <c r="G29" s="52" t="s">
        <v>113</v>
      </c>
      <c r="J29" s="51" t="str">
        <f>IFERROR(VLOOKUP(CONCATENATE(E29,F29),[5]Ratings!$H$3:$I$27,2,FALSE),)</f>
        <v>Orange</v>
      </c>
    </row>
  </sheetData>
  <mergeCells count="8">
    <mergeCell ref="C25:G25"/>
    <mergeCell ref="C27:G27"/>
    <mergeCell ref="C3:G3"/>
    <mergeCell ref="C10:G10"/>
    <mergeCell ref="C24:G24"/>
    <mergeCell ref="C11:G11"/>
    <mergeCell ref="C15:G15"/>
    <mergeCell ref="C19:G19"/>
  </mergeCells>
  <conditionalFormatting sqref="B1:B1048576">
    <cfRule type="expression" dxfId="19" priority="1">
      <formula>J1="Red"</formula>
    </cfRule>
    <cfRule type="expression" dxfId="18" priority="2">
      <formula>J1="Orange"</formula>
    </cfRule>
    <cfRule type="expression" dxfId="17" priority="3">
      <formula>J1="Yellow"</formula>
    </cfRule>
    <cfRule type="expression" dxfId="16" priority="4">
      <formula>J1="Green"</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69A2-499A-4979-98B5-0495F669D569}">
  <dimension ref="A1:L48"/>
  <sheetViews>
    <sheetView showGridLines="0" zoomScale="80" zoomScaleNormal="80" workbookViewId="0">
      <pane xSplit="1" ySplit="2" topLeftCell="B3" activePane="bottomRight" state="frozen"/>
      <selection pane="topRight" activeCell="B1" sqref="B1"/>
      <selection pane="bottomLeft" activeCell="A3" sqref="A3"/>
      <selection pane="bottomRight" activeCell="F21" sqref="F21"/>
    </sheetView>
  </sheetViews>
  <sheetFormatPr defaultColWidth="33.453125" defaultRowHeight="14.5" x14ac:dyDescent="0.35"/>
  <cols>
    <col min="1" max="1" width="2" customWidth="1"/>
    <col min="2" max="2" width="5.1796875" bestFit="1" customWidth="1"/>
    <col min="3" max="3" width="32.54296875" bestFit="1" customWidth="1"/>
    <col min="5" max="6" width="21.81640625" customWidth="1"/>
    <col min="7" max="7" width="38.26953125" customWidth="1"/>
    <col min="8" max="9" width="0" hidden="1" customWidth="1"/>
    <col min="12" max="12" width="4.81640625" customWidth="1"/>
  </cols>
  <sheetData>
    <row r="1" spans="1:12" ht="125.5" customHeight="1" x14ac:dyDescent="1">
      <c r="A1">
        <f ca="1">SUM(1:1)</f>
        <v>0</v>
      </c>
      <c r="B1">
        <f ca="1">SUM(1:1)</f>
        <v>0</v>
      </c>
      <c r="C1">
        <f ca="1">SUM(1:1)</f>
        <v>0</v>
      </c>
      <c r="F1" s="71" t="s">
        <v>230</v>
      </c>
    </row>
    <row r="2" spans="1:12" x14ac:dyDescent="0.35">
      <c r="B2" s="46" t="s">
        <v>64</v>
      </c>
      <c r="C2" s="47" t="s">
        <v>63</v>
      </c>
      <c r="D2" s="46" t="s">
        <v>62</v>
      </c>
      <c r="E2" s="46" t="s">
        <v>61</v>
      </c>
      <c r="F2" s="46" t="s">
        <v>60</v>
      </c>
      <c r="G2" s="45" t="s">
        <v>179</v>
      </c>
      <c r="H2" s="69" t="s">
        <v>229</v>
      </c>
      <c r="I2" s="69" t="s">
        <v>228</v>
      </c>
      <c r="L2" s="44"/>
    </row>
    <row r="3" spans="1:12" x14ac:dyDescent="0.35">
      <c r="B3" s="43">
        <v>1</v>
      </c>
      <c r="C3" s="96" t="s">
        <v>178</v>
      </c>
      <c r="D3" s="97"/>
      <c r="E3" s="97"/>
      <c r="F3" s="97"/>
      <c r="G3" s="97"/>
      <c r="H3" s="97"/>
      <c r="I3" s="98"/>
      <c r="L3" s="38"/>
    </row>
    <row r="4" spans="1:12" ht="110.25" customHeight="1" x14ac:dyDescent="0.35">
      <c r="B4" s="41" t="e">
        <f>$B$3&amp;"."&amp;#REF!</f>
        <v>#REF!</v>
      </c>
      <c r="C4" s="42" t="s">
        <v>227</v>
      </c>
      <c r="D4" s="39" t="s">
        <v>226</v>
      </c>
      <c r="E4" s="41" t="s">
        <v>32</v>
      </c>
      <c r="F4" s="41" t="s">
        <v>95</v>
      </c>
      <c r="G4" s="39" t="s">
        <v>225</v>
      </c>
      <c r="H4" s="39" t="s">
        <v>184</v>
      </c>
      <c r="I4" s="39" t="s">
        <v>188</v>
      </c>
      <c r="L4" s="38">
        <f>IFERROR(VLOOKUP(CONCATENATE(E4,F4),#REF!,2,FALSE),)</f>
        <v>0</v>
      </c>
    </row>
    <row r="5" spans="1:12" hidden="1" x14ac:dyDescent="0.35">
      <c r="B5" s="41" t="s">
        <v>224</v>
      </c>
      <c r="C5" s="42"/>
      <c r="D5" s="39"/>
      <c r="E5" s="41"/>
      <c r="F5" s="41"/>
      <c r="G5" s="39"/>
      <c r="H5" s="39"/>
      <c r="I5" s="39"/>
      <c r="L5" s="38">
        <f>IFERROR(VLOOKUP(CONCATENATE(E5,F5),#REF!,2,FALSE),)</f>
        <v>0</v>
      </c>
    </row>
    <row r="6" spans="1:12" hidden="1" x14ac:dyDescent="0.35">
      <c r="B6" s="41" t="e">
        <f>$B$3&amp;"."&amp;#REF!</f>
        <v>#REF!</v>
      </c>
      <c r="C6" s="42"/>
      <c r="D6" s="39"/>
      <c r="E6" s="41"/>
      <c r="F6" s="41"/>
      <c r="G6" s="39"/>
      <c r="H6" s="39"/>
      <c r="I6" s="39"/>
      <c r="L6" s="38">
        <f>IFERROR(VLOOKUP(CONCATENATE(E6,F6),#REF!,2,FALSE),)</f>
        <v>0</v>
      </c>
    </row>
    <row r="7" spans="1:12" hidden="1" x14ac:dyDescent="0.35">
      <c r="B7" s="41" t="e">
        <f>$B$3&amp;"."&amp;#REF!</f>
        <v>#REF!</v>
      </c>
      <c r="C7" s="42"/>
      <c r="D7" s="39"/>
      <c r="E7" s="41"/>
      <c r="F7" s="41"/>
      <c r="G7" s="39"/>
      <c r="H7" s="39"/>
      <c r="I7" s="39"/>
      <c r="L7" s="38">
        <f>IFERROR(VLOOKUP(CONCATENATE(E7,F7),#REF!,2,FALSE),)</f>
        <v>0</v>
      </c>
    </row>
    <row r="8" spans="1:12" hidden="1" x14ac:dyDescent="0.35">
      <c r="B8" s="41" t="e">
        <f>$B$3&amp;"."&amp;#REF!</f>
        <v>#REF!</v>
      </c>
      <c r="C8" s="42"/>
      <c r="D8" s="39"/>
      <c r="E8" s="41"/>
      <c r="F8" s="41"/>
      <c r="G8" s="39"/>
      <c r="H8" s="39"/>
      <c r="I8" s="52"/>
      <c r="L8" s="38">
        <f>IFERROR(VLOOKUP(CONCATENATE(E8,F8),#REF!,2,FALSE),)</f>
        <v>0</v>
      </c>
    </row>
    <row r="9" spans="1:12" hidden="1" x14ac:dyDescent="0.35">
      <c r="B9" s="41" t="e">
        <f>$B$3&amp;"."&amp;#REF!</f>
        <v>#REF!</v>
      </c>
      <c r="C9" s="42"/>
      <c r="D9" s="39"/>
      <c r="E9" s="41"/>
      <c r="F9" s="41"/>
      <c r="G9" s="39"/>
      <c r="H9" s="39"/>
      <c r="I9" s="68"/>
      <c r="L9" s="38">
        <f>IFERROR(VLOOKUP(CONCATENATE(E9,F9),#REF!,2,FALSE),)</f>
        <v>0</v>
      </c>
    </row>
    <row r="10" spans="1:12" x14ac:dyDescent="0.35">
      <c r="B10" s="43">
        <v>2</v>
      </c>
      <c r="C10" s="96" t="s">
        <v>223</v>
      </c>
      <c r="D10" s="97"/>
      <c r="E10" s="97"/>
      <c r="F10" s="97"/>
      <c r="G10" s="97"/>
      <c r="H10" s="97"/>
      <c r="I10" s="98"/>
      <c r="L10" s="38">
        <f>IFERROR(VLOOKUP(CONCATENATE(E10,F10),#REF!,2,FALSE),)</f>
        <v>0</v>
      </c>
    </row>
    <row r="11" spans="1:12" hidden="1" x14ac:dyDescent="0.35">
      <c r="B11" s="41" t="e">
        <f>$B$10&amp;"."&amp;#REF!</f>
        <v>#REF!</v>
      </c>
      <c r="C11" s="39"/>
      <c r="D11" s="39"/>
      <c r="E11" s="41"/>
      <c r="F11" s="41"/>
      <c r="G11" s="39"/>
      <c r="H11" s="39"/>
      <c r="I11" s="39"/>
      <c r="L11" s="38">
        <f>IFERROR(VLOOKUP(CONCATENATE(E11,F11),#REF!,2,FALSE),)</f>
        <v>0</v>
      </c>
    </row>
    <row r="12" spans="1:12" hidden="1" x14ac:dyDescent="0.35">
      <c r="B12" s="41" t="e">
        <f>$B$10&amp;"."&amp;#REF!</f>
        <v>#REF!</v>
      </c>
      <c r="C12" s="42"/>
      <c r="D12" s="39"/>
      <c r="E12" s="41"/>
      <c r="F12" s="41"/>
      <c r="G12" s="39"/>
      <c r="H12" s="39"/>
      <c r="I12" s="39"/>
      <c r="L12" s="38">
        <f>IFERROR(VLOOKUP(CONCATENATE(E12,F12),#REF!,2,FALSE),)</f>
        <v>0</v>
      </c>
    </row>
    <row r="13" spans="1:12" hidden="1" x14ac:dyDescent="0.35">
      <c r="B13" s="41" t="e">
        <f>$B$10&amp;"."&amp;#REF!</f>
        <v>#REF!</v>
      </c>
      <c r="C13" s="42"/>
      <c r="D13" s="39"/>
      <c r="E13" s="41"/>
      <c r="F13" s="41"/>
      <c r="G13" s="39"/>
      <c r="H13" s="39"/>
      <c r="I13" s="39"/>
      <c r="L13" s="38">
        <f>IFERROR(VLOOKUP(CONCATENATE(E13,F13),#REF!,2,FALSE),)</f>
        <v>0</v>
      </c>
    </row>
    <row r="14" spans="1:12" hidden="1" x14ac:dyDescent="0.35">
      <c r="B14" s="41" t="e">
        <f>$B$10&amp;"."&amp;#REF!</f>
        <v>#REF!</v>
      </c>
      <c r="C14" s="42"/>
      <c r="D14" s="39"/>
      <c r="E14" s="41"/>
      <c r="F14" s="41"/>
      <c r="G14" s="52"/>
      <c r="H14" s="52"/>
      <c r="I14" s="52"/>
      <c r="L14" s="38">
        <f>IFERROR(VLOOKUP(CONCATENATE(E14,F14),#REF!,2,FALSE),)</f>
        <v>0</v>
      </c>
    </row>
    <row r="15" spans="1:12" x14ac:dyDescent="0.35">
      <c r="B15" s="43">
        <v>3</v>
      </c>
      <c r="C15" s="96" t="s">
        <v>159</v>
      </c>
      <c r="D15" s="97"/>
      <c r="E15" s="97"/>
      <c r="F15" s="97"/>
      <c r="G15" s="97"/>
      <c r="H15" s="97"/>
      <c r="I15" s="98"/>
      <c r="L15" s="38">
        <f>IFERROR(VLOOKUP(CONCATENATE(E15,F15),#REF!,2,FALSE),)</f>
        <v>0</v>
      </c>
    </row>
    <row r="16" spans="1:12" x14ac:dyDescent="0.35">
      <c r="B16" s="66" t="s">
        <v>35</v>
      </c>
      <c r="C16" s="99" t="s">
        <v>158</v>
      </c>
      <c r="D16" s="100"/>
      <c r="E16" s="100"/>
      <c r="F16" s="100"/>
      <c r="G16" s="100"/>
      <c r="H16" s="100"/>
      <c r="I16" s="101"/>
      <c r="L16" s="38">
        <f>IFERROR(VLOOKUP(CONCATENATE(E16,F16),#REF!,2,FALSE),)</f>
        <v>0</v>
      </c>
    </row>
    <row r="17" spans="2:12" ht="78" customHeight="1" x14ac:dyDescent="0.35">
      <c r="B17" s="41" t="e">
        <f>$B$16&amp;"."&amp;#REF!</f>
        <v>#REF!</v>
      </c>
      <c r="C17" s="42" t="s">
        <v>222</v>
      </c>
      <c r="D17" s="39" t="s">
        <v>221</v>
      </c>
      <c r="E17" s="41" t="s">
        <v>3</v>
      </c>
      <c r="F17" s="41" t="s">
        <v>31</v>
      </c>
      <c r="G17" s="39" t="s">
        <v>220</v>
      </c>
      <c r="H17" s="39" t="s">
        <v>210</v>
      </c>
      <c r="I17" s="39" t="s">
        <v>183</v>
      </c>
      <c r="L17" s="38">
        <f>IFERROR(VLOOKUP(CONCATENATE(E17,F17),#REF!,2,FALSE),)</f>
        <v>0</v>
      </c>
    </row>
    <row r="18" spans="2:12" ht="72.75" hidden="1" customHeight="1" x14ac:dyDescent="0.35">
      <c r="B18" s="41" t="e">
        <f>$B$16&amp;"."&amp;#REF!</f>
        <v>#REF!</v>
      </c>
      <c r="C18" s="42"/>
      <c r="D18" s="39"/>
      <c r="E18" s="41"/>
      <c r="F18" s="41"/>
      <c r="G18" s="39"/>
      <c r="H18" s="39"/>
      <c r="I18" s="39"/>
      <c r="L18" s="38">
        <f>IFERROR(VLOOKUP(CONCATENATE(E18,F18),#REF!,2,FALSE),)</f>
        <v>0</v>
      </c>
    </row>
    <row r="19" spans="2:12" hidden="1" x14ac:dyDescent="0.35">
      <c r="B19" s="41" t="e">
        <f>$B$16&amp;"."&amp;#REF!</f>
        <v>#REF!</v>
      </c>
      <c r="C19" s="42"/>
      <c r="D19" s="39"/>
      <c r="E19" s="41"/>
      <c r="F19" s="41"/>
      <c r="G19" s="39"/>
      <c r="H19" s="39"/>
      <c r="I19" s="39"/>
      <c r="L19" s="38">
        <f>IFERROR(VLOOKUP(CONCATENATE(E19,F19),#REF!,2,FALSE),)</f>
        <v>0</v>
      </c>
    </row>
    <row r="20" spans="2:12" x14ac:dyDescent="0.35">
      <c r="B20" s="66" t="s">
        <v>29</v>
      </c>
      <c r="C20" s="99" t="s">
        <v>148</v>
      </c>
      <c r="D20" s="100"/>
      <c r="E20" s="100"/>
      <c r="F20" s="100"/>
      <c r="G20" s="100"/>
      <c r="H20" s="100"/>
      <c r="I20" s="101"/>
      <c r="L20" s="38">
        <f>IFERROR(VLOOKUP(CONCATENATE(E20,F20),#REF!,2,FALSE),)</f>
        <v>0</v>
      </c>
    </row>
    <row r="21" spans="2:12" ht="99.75" customHeight="1" x14ac:dyDescent="0.35">
      <c r="B21" s="41" t="e">
        <f>$B$20&amp;"."&amp;#REF!</f>
        <v>#REF!</v>
      </c>
      <c r="C21" s="42" t="s">
        <v>219</v>
      </c>
      <c r="D21" s="39" t="s">
        <v>218</v>
      </c>
      <c r="E21" s="41" t="s">
        <v>3</v>
      </c>
      <c r="F21" s="41" t="s">
        <v>2</v>
      </c>
      <c r="G21" s="39" t="s">
        <v>217</v>
      </c>
      <c r="H21" s="39" t="s">
        <v>210</v>
      </c>
      <c r="I21" s="39" t="s">
        <v>183</v>
      </c>
      <c r="L21" s="38">
        <f>IFERROR(VLOOKUP(CONCATENATE(E21,F21),#REF!,2,FALSE),)</f>
        <v>0</v>
      </c>
    </row>
    <row r="22" spans="2:12" ht="75" hidden="1" customHeight="1" x14ac:dyDescent="0.35">
      <c r="B22" s="41" t="e">
        <f>$B$20&amp;"."&amp;#REF!</f>
        <v>#REF!</v>
      </c>
      <c r="C22" s="42"/>
      <c r="D22" s="39"/>
      <c r="E22" s="41"/>
      <c r="F22" s="41"/>
      <c r="G22" s="39"/>
      <c r="H22" s="39"/>
      <c r="I22" s="39"/>
      <c r="L22" s="38">
        <f>IFERROR(VLOOKUP(CONCATENATE(E22,F22),#REF!,2,FALSE),)</f>
        <v>0</v>
      </c>
    </row>
    <row r="23" spans="2:12" hidden="1" x14ac:dyDescent="0.35">
      <c r="B23" s="41" t="e">
        <f>$B$20&amp;"."&amp;#REF!</f>
        <v>#REF!</v>
      </c>
      <c r="C23" s="42"/>
      <c r="D23" s="39"/>
      <c r="E23" s="41"/>
      <c r="F23" s="41"/>
      <c r="G23" s="39"/>
      <c r="H23" s="39"/>
      <c r="I23" s="39"/>
      <c r="L23" s="38">
        <f>IFERROR(VLOOKUP(CONCATENATE(E23,F23),#REF!,2,FALSE),)</f>
        <v>0</v>
      </c>
    </row>
    <row r="24" spans="2:12" hidden="1" x14ac:dyDescent="0.35">
      <c r="B24" s="41" t="e">
        <f>$B$20&amp;"."&amp;#REF!</f>
        <v>#REF!</v>
      </c>
      <c r="C24" s="42"/>
      <c r="D24" s="39"/>
      <c r="E24" s="41"/>
      <c r="F24" s="41"/>
      <c r="G24" s="39"/>
      <c r="H24" s="39"/>
      <c r="I24" s="39"/>
      <c r="L24" s="38">
        <f>IFERROR(VLOOKUP(CONCATENATE(E24,F24),#REF!,2,FALSE),)</f>
        <v>0</v>
      </c>
    </row>
    <row r="25" spans="2:12" hidden="1" x14ac:dyDescent="0.35">
      <c r="B25" s="41" t="e">
        <f>$B$20&amp;"."&amp;#REF!</f>
        <v>#REF!</v>
      </c>
      <c r="C25" s="42"/>
      <c r="D25" s="39"/>
      <c r="E25" s="41"/>
      <c r="F25" s="41"/>
      <c r="G25" s="39"/>
      <c r="H25" s="39"/>
      <c r="I25" s="39"/>
      <c r="L25" s="38">
        <f>IFERROR(VLOOKUP(CONCATENATE(E25,F25),#REF!,2,FALSE),)</f>
        <v>0</v>
      </c>
    </row>
    <row r="26" spans="2:12" x14ac:dyDescent="0.35">
      <c r="B26" s="66" t="s">
        <v>138</v>
      </c>
      <c r="C26" s="99" t="s">
        <v>137</v>
      </c>
      <c r="D26" s="100"/>
      <c r="E26" s="100"/>
      <c r="F26" s="100"/>
      <c r="G26" s="100"/>
      <c r="H26" s="100"/>
      <c r="I26" s="101"/>
      <c r="L26" s="38">
        <f>IFERROR(VLOOKUP(CONCATENATE(E26,F26),#REF!,2,FALSE),)</f>
        <v>0</v>
      </c>
    </row>
    <row r="27" spans="2:12" ht="84.75" customHeight="1" x14ac:dyDescent="0.35">
      <c r="B27" s="67" t="e">
        <f>$B$26&amp;"."&amp;#REF!</f>
        <v>#REF!</v>
      </c>
      <c r="C27" s="42" t="s">
        <v>216</v>
      </c>
      <c r="D27" s="39" t="s">
        <v>215</v>
      </c>
      <c r="E27" s="41" t="s">
        <v>3</v>
      </c>
      <c r="F27" s="41" t="s">
        <v>2</v>
      </c>
      <c r="G27" s="39" t="s">
        <v>214</v>
      </c>
      <c r="H27" s="39" t="s">
        <v>210</v>
      </c>
      <c r="I27" s="39" t="s">
        <v>183</v>
      </c>
      <c r="L27" s="38">
        <f>IFERROR(VLOOKUP(CONCATENATE(E27,F27),#REF!,2,FALSE),)</f>
        <v>0</v>
      </c>
    </row>
    <row r="28" spans="2:12" ht="66" customHeight="1" x14ac:dyDescent="0.35">
      <c r="B28" s="67" t="e">
        <f>$B$26&amp;"."&amp;#REF!</f>
        <v>#REF!</v>
      </c>
      <c r="C28" s="56" t="s">
        <v>213</v>
      </c>
      <c r="D28" s="56" t="s">
        <v>212</v>
      </c>
      <c r="E28" s="41" t="s">
        <v>3</v>
      </c>
      <c r="F28" s="41" t="s">
        <v>2</v>
      </c>
      <c r="G28" s="56" t="s">
        <v>211</v>
      </c>
      <c r="H28" s="39" t="s">
        <v>210</v>
      </c>
      <c r="I28" s="39" t="s">
        <v>183</v>
      </c>
    </row>
    <row r="29" spans="2:12" ht="25.5" customHeight="1" x14ac:dyDescent="0.35">
      <c r="B29" s="66" t="s">
        <v>209</v>
      </c>
      <c r="C29" s="99" t="s">
        <v>208</v>
      </c>
      <c r="D29" s="100"/>
      <c r="E29" s="100"/>
      <c r="F29" s="100"/>
      <c r="G29" s="100"/>
      <c r="H29" s="100"/>
      <c r="I29" s="101"/>
      <c r="L29" s="38">
        <f>IFERROR(VLOOKUP(CONCATENATE(E29,F29),#REF!,2,FALSE),)</f>
        <v>0</v>
      </c>
    </row>
    <row r="30" spans="2:12" ht="50.25" customHeight="1" x14ac:dyDescent="0.35">
      <c r="B30" s="41" t="e">
        <f>$B$29&amp;"."&amp;#REF!</f>
        <v>#REF!</v>
      </c>
      <c r="C30" s="42" t="s">
        <v>207</v>
      </c>
      <c r="D30" s="39" t="s">
        <v>206</v>
      </c>
      <c r="E30" s="41" t="s">
        <v>7</v>
      </c>
      <c r="F30" s="41" t="s">
        <v>95</v>
      </c>
      <c r="G30" s="39" t="s">
        <v>205</v>
      </c>
      <c r="H30" s="39" t="s">
        <v>195</v>
      </c>
      <c r="I30" s="39" t="s">
        <v>183</v>
      </c>
      <c r="L30" s="38">
        <f>IFERROR(VLOOKUP(CONCATENATE(E30,F30),#REF!,2,FALSE),)</f>
        <v>0</v>
      </c>
    </row>
    <row r="31" spans="2:12" ht="108.75" customHeight="1" x14ac:dyDescent="0.35">
      <c r="B31" s="41" t="e">
        <f>$B$29&amp;"."&amp;#REF!</f>
        <v>#REF!</v>
      </c>
      <c r="C31" s="42" t="s">
        <v>204</v>
      </c>
      <c r="D31" s="39" t="s">
        <v>203</v>
      </c>
      <c r="E31" s="41" t="s">
        <v>3</v>
      </c>
      <c r="F31" s="41" t="s">
        <v>2</v>
      </c>
      <c r="G31" s="39" t="s">
        <v>202</v>
      </c>
      <c r="H31" s="39" t="s">
        <v>195</v>
      </c>
      <c r="I31" s="39" t="s">
        <v>201</v>
      </c>
      <c r="L31" s="38">
        <f>IFERROR(VLOOKUP(CONCATENATE(E31,F31),#REF!,2,FALSE),)</f>
        <v>0</v>
      </c>
    </row>
    <row r="32" spans="2:12" hidden="1" x14ac:dyDescent="0.35">
      <c r="B32" s="41" t="e">
        <f>$B$29&amp;"."&amp;#REF!</f>
        <v>#REF!</v>
      </c>
      <c r="C32" s="42"/>
      <c r="D32" s="39"/>
      <c r="E32" s="41"/>
      <c r="F32" s="41"/>
      <c r="G32" s="39"/>
      <c r="H32" s="39"/>
      <c r="I32" s="39"/>
      <c r="L32" s="38">
        <f>IFERROR(VLOOKUP(CONCATENATE(E32,F32),#REF!,2,FALSE),)</f>
        <v>0</v>
      </c>
    </row>
    <row r="33" spans="2:12" x14ac:dyDescent="0.35">
      <c r="B33" s="66" t="s">
        <v>200</v>
      </c>
      <c r="C33" s="99" t="s">
        <v>199</v>
      </c>
      <c r="D33" s="100"/>
      <c r="E33" s="100"/>
      <c r="F33" s="100"/>
      <c r="G33" s="100"/>
      <c r="H33" s="100"/>
      <c r="I33" s="101"/>
      <c r="L33" s="38">
        <f>IFERROR(VLOOKUP(CONCATENATE(E33,F33),#REF!,2,FALSE),)</f>
        <v>0</v>
      </c>
    </row>
    <row r="34" spans="2:12" ht="107.25" customHeight="1" x14ac:dyDescent="0.35">
      <c r="B34" s="41" t="e">
        <f>$B$33&amp;"."&amp;#REF!</f>
        <v>#REF!</v>
      </c>
      <c r="C34" s="42" t="s">
        <v>198</v>
      </c>
      <c r="D34" s="39" t="s">
        <v>197</v>
      </c>
      <c r="E34" s="41" t="s">
        <v>32</v>
      </c>
      <c r="F34" s="41" t="s">
        <v>31</v>
      </c>
      <c r="G34" s="39" t="s">
        <v>196</v>
      </c>
      <c r="H34" s="39" t="s">
        <v>195</v>
      </c>
      <c r="I34" s="39" t="s">
        <v>183</v>
      </c>
      <c r="L34" s="38">
        <f>IFERROR(VLOOKUP(CONCATENATE(E34,F34),#REF!,2,FALSE),)</f>
        <v>0</v>
      </c>
    </row>
    <row r="35" spans="2:12" hidden="1" x14ac:dyDescent="0.35">
      <c r="B35" s="41" t="e">
        <f>$B$33&amp;"."&amp;#REF!</f>
        <v>#REF!</v>
      </c>
      <c r="C35" s="42"/>
      <c r="D35" s="39"/>
      <c r="E35" s="41"/>
      <c r="F35" s="41"/>
      <c r="G35" s="39"/>
      <c r="H35" s="39"/>
      <c r="I35" s="39"/>
      <c r="L35" s="38">
        <f>IFERROR(VLOOKUP(CONCATENATE(E35,F35),#REF!,2,FALSE),)</f>
        <v>0</v>
      </c>
    </row>
    <row r="36" spans="2:12" hidden="1" x14ac:dyDescent="0.35">
      <c r="B36" s="41" t="e">
        <f>$B$33&amp;"."&amp;#REF!</f>
        <v>#REF!</v>
      </c>
      <c r="C36" s="42"/>
      <c r="D36" s="39"/>
      <c r="E36" s="41"/>
      <c r="F36" s="41"/>
      <c r="G36" s="39"/>
      <c r="H36" s="39"/>
      <c r="I36" s="39"/>
      <c r="L36" s="38">
        <f>IFERROR(VLOOKUP(CONCATENATE(E36,F36),#REF!,2,FALSE),)</f>
        <v>0</v>
      </c>
    </row>
    <row r="37" spans="2:12" x14ac:dyDescent="0.35">
      <c r="B37" s="43">
        <v>4</v>
      </c>
      <c r="C37" s="96" t="s">
        <v>124</v>
      </c>
      <c r="D37" s="97"/>
      <c r="E37" s="97"/>
      <c r="F37" s="97"/>
      <c r="G37" s="97"/>
      <c r="H37" s="97"/>
      <c r="I37" s="98"/>
      <c r="L37" s="38">
        <f>IFERROR(VLOOKUP(CONCATENATE(E37,F37),#REF!,2,FALSE),)</f>
        <v>0</v>
      </c>
    </row>
    <row r="38" spans="2:12" x14ac:dyDescent="0.35">
      <c r="B38" s="65" t="s">
        <v>18</v>
      </c>
      <c r="C38" s="99" t="s">
        <v>123</v>
      </c>
      <c r="D38" s="100"/>
      <c r="E38" s="100"/>
      <c r="F38" s="100"/>
      <c r="G38" s="100"/>
      <c r="H38" s="100"/>
      <c r="I38" s="101"/>
      <c r="L38" s="38">
        <f>IFERROR(VLOOKUP(CONCATENATE(E38,F38),#REF!,2,FALSE),)</f>
        <v>0</v>
      </c>
    </row>
    <row r="39" spans="2:12" ht="131.25" customHeight="1" x14ac:dyDescent="0.35">
      <c r="B39" s="41" t="e">
        <f>$B$38&amp;"."&amp;#REF!</f>
        <v>#REF!</v>
      </c>
      <c r="C39" s="42" t="s">
        <v>194</v>
      </c>
      <c r="D39" s="39" t="s">
        <v>193</v>
      </c>
      <c r="E39" s="41" t="s">
        <v>12</v>
      </c>
      <c r="F39" s="41" t="s">
        <v>2</v>
      </c>
      <c r="G39" s="39" t="s">
        <v>192</v>
      </c>
      <c r="H39" s="39" t="s">
        <v>184</v>
      </c>
      <c r="I39" s="39" t="s">
        <v>188</v>
      </c>
      <c r="L39" s="38">
        <f>IFERROR(VLOOKUP(CONCATENATE(E39,F39),#REF!,2,FALSE),)</f>
        <v>0</v>
      </c>
    </row>
    <row r="40" spans="2:12" ht="123.75" customHeight="1" x14ac:dyDescent="0.35">
      <c r="B40" s="41" t="e">
        <f>$B$38&amp;"."&amp;#REF!</f>
        <v>#REF!</v>
      </c>
      <c r="C40" s="42" t="s">
        <v>191</v>
      </c>
      <c r="D40" s="42" t="s">
        <v>190</v>
      </c>
      <c r="E40" s="41" t="s">
        <v>7</v>
      </c>
      <c r="F40" s="41" t="s">
        <v>2</v>
      </c>
      <c r="G40" s="39" t="s">
        <v>189</v>
      </c>
      <c r="H40" s="39" t="s">
        <v>184</v>
      </c>
      <c r="I40" s="39" t="s">
        <v>188</v>
      </c>
      <c r="L40" s="38">
        <f>IFERROR(VLOOKUP(CONCATENATE(E40,F40),#REF!,2,FALSE),)</f>
        <v>0</v>
      </c>
    </row>
    <row r="41" spans="2:12" hidden="1" x14ac:dyDescent="0.35">
      <c r="B41" s="41" t="e">
        <f>$B$38&amp;"."&amp;#REF!</f>
        <v>#REF!</v>
      </c>
      <c r="C41" s="42"/>
      <c r="D41" s="39"/>
      <c r="E41" s="41"/>
      <c r="F41" s="41"/>
      <c r="G41" s="39"/>
      <c r="H41" s="39"/>
      <c r="I41" s="39"/>
      <c r="L41" s="38">
        <f>IFERROR(VLOOKUP(CONCATENATE(E41,F41),#REF!,2,FALSE),)</f>
        <v>0</v>
      </c>
    </row>
    <row r="42" spans="2:12" x14ac:dyDescent="0.35">
      <c r="B42" s="65" t="s">
        <v>15</v>
      </c>
      <c r="C42" s="99" t="s">
        <v>119</v>
      </c>
      <c r="D42" s="100"/>
      <c r="E42" s="100"/>
      <c r="F42" s="100"/>
      <c r="G42" s="100"/>
      <c r="H42" s="100"/>
      <c r="I42" s="101"/>
      <c r="L42" s="38">
        <f>IFERROR(VLOOKUP(CONCATENATE(E42,F42),#REF!,2,FALSE),)</f>
        <v>0</v>
      </c>
    </row>
    <row r="43" spans="2:12" ht="108" customHeight="1" x14ac:dyDescent="0.35">
      <c r="B43" s="41" t="e">
        <f>$B$42&amp;"."&amp;#REF!</f>
        <v>#REF!</v>
      </c>
      <c r="C43" s="42" t="s">
        <v>187</v>
      </c>
      <c r="D43" s="39" t="s">
        <v>186</v>
      </c>
      <c r="E43" s="41" t="s">
        <v>3</v>
      </c>
      <c r="F43" s="41" t="s">
        <v>31</v>
      </c>
      <c r="G43" s="39" t="s">
        <v>185</v>
      </c>
      <c r="H43" s="39" t="s">
        <v>184</v>
      </c>
      <c r="I43" s="39" t="s">
        <v>183</v>
      </c>
      <c r="L43" s="38">
        <f>IFERROR(VLOOKUP(CONCATENATE(E43,F43),#REF!,2,FALSE),)</f>
        <v>0</v>
      </c>
    </row>
    <row r="44" spans="2:12" hidden="1" x14ac:dyDescent="0.35">
      <c r="B44" s="41" t="e">
        <f>$B$42&amp;"."&amp;#REF!</f>
        <v>#REF!</v>
      </c>
      <c r="C44" s="42"/>
      <c r="D44" s="39"/>
      <c r="E44" s="41"/>
      <c r="F44" s="41"/>
      <c r="G44" s="39"/>
      <c r="H44" s="39"/>
      <c r="I44" s="39"/>
      <c r="L44" s="38">
        <f>IFERROR(VLOOKUP(CONCATENATE(E44,F44),#REF!,2,FALSE),)</f>
        <v>0</v>
      </c>
    </row>
    <row r="45" spans="2:12" hidden="1" x14ac:dyDescent="0.35">
      <c r="B45" s="41" t="e">
        <f>$B$42&amp;"."&amp;#REF!</f>
        <v>#REF!</v>
      </c>
      <c r="C45" s="42"/>
      <c r="D45" s="39"/>
      <c r="E45" s="41"/>
      <c r="F45" s="41"/>
      <c r="G45" s="39"/>
      <c r="H45" s="39"/>
      <c r="I45" s="39"/>
      <c r="L45" s="38">
        <f>IFERROR(VLOOKUP(CONCATENATE(E45,F45),#REF!,2,FALSE),)</f>
        <v>0</v>
      </c>
    </row>
    <row r="46" spans="2:12" hidden="1" x14ac:dyDescent="0.35">
      <c r="B46" s="41" t="e">
        <f>$B$42&amp;"."&amp;#REF!</f>
        <v>#REF!</v>
      </c>
      <c r="C46" s="42"/>
      <c r="D46" s="39"/>
      <c r="E46" s="41"/>
      <c r="F46" s="41"/>
      <c r="G46" s="52"/>
      <c r="H46" s="52"/>
      <c r="I46" s="52"/>
      <c r="L46" s="38">
        <f>IFERROR(VLOOKUP(CONCATENATE(E46,F46),#REF!,2,FALSE),)</f>
        <v>0</v>
      </c>
    </row>
    <row r="47" spans="2:12" x14ac:dyDescent="0.35">
      <c r="B47" s="43">
        <v>5</v>
      </c>
      <c r="C47" s="96" t="s">
        <v>182</v>
      </c>
      <c r="D47" s="97"/>
      <c r="E47" s="97"/>
      <c r="F47" s="97"/>
      <c r="G47" s="97"/>
      <c r="H47" s="97"/>
      <c r="I47" s="98"/>
      <c r="L47" s="38">
        <f>IFERROR(VLOOKUP(CONCATENATE(E47,F47),#REF!,2,FALSE),)</f>
        <v>0</v>
      </c>
    </row>
    <row r="48" spans="2:12" hidden="1" x14ac:dyDescent="0.35">
      <c r="B48" s="41" t="e">
        <f>$B$47&amp;"."&amp;#REF!</f>
        <v>#REF!</v>
      </c>
      <c r="C48" s="42"/>
      <c r="D48" s="39"/>
      <c r="E48" s="41"/>
      <c r="F48" s="41"/>
      <c r="G48" s="39"/>
      <c r="H48" s="39"/>
      <c r="I48" s="39"/>
      <c r="L48" s="38">
        <f>IFERROR(VLOOKUP(CONCATENATE(E48,F48),#REF!,2,FALSE),)</f>
        <v>0</v>
      </c>
    </row>
  </sheetData>
  <mergeCells count="12">
    <mergeCell ref="C10:I10"/>
    <mergeCell ref="C3:I3"/>
    <mergeCell ref="C15:I15"/>
    <mergeCell ref="C37:I37"/>
    <mergeCell ref="C47:I47"/>
    <mergeCell ref="C16:I16"/>
    <mergeCell ref="C20:I20"/>
    <mergeCell ref="C26:I26"/>
    <mergeCell ref="C29:I29"/>
    <mergeCell ref="C38:I38"/>
    <mergeCell ref="C42:I42"/>
    <mergeCell ref="C33:I33"/>
  </mergeCells>
  <conditionalFormatting sqref="B29:B32 B2:B26 B34:B1048576">
    <cfRule type="expression" dxfId="15" priority="9">
      <formula>L2="Red"</formula>
    </cfRule>
    <cfRule type="expression" dxfId="14" priority="10">
      <formula>L2="Orange"</formula>
    </cfRule>
    <cfRule type="expression" dxfId="13" priority="11">
      <formula>L2="Yellow"</formula>
    </cfRule>
    <cfRule type="expression" dxfId="12" priority="12">
      <formula>L2="Green"</formula>
    </cfRule>
  </conditionalFormatting>
  <conditionalFormatting sqref="B33">
    <cfRule type="expression" dxfId="11" priority="5">
      <formula>L33="Red"</formula>
    </cfRule>
    <cfRule type="expression" dxfId="10" priority="6">
      <formula>L33="Orange"</formula>
    </cfRule>
    <cfRule type="expression" dxfId="9" priority="7">
      <formula>L33="Yellow"</formula>
    </cfRule>
    <cfRule type="expression" dxfId="8" priority="8">
      <formula>L33="Green"</formula>
    </cfRule>
  </conditionalFormatting>
  <conditionalFormatting sqref="B27:B28">
    <cfRule type="expression" dxfId="7" priority="1">
      <formula>L27="Red"</formula>
    </cfRule>
    <cfRule type="expression" dxfId="6" priority="2">
      <formula>L27="Orange"</formula>
    </cfRule>
    <cfRule type="expression" dxfId="5" priority="3">
      <formula>L27="Yellow"</formula>
    </cfRule>
    <cfRule type="expression" dxfId="4" priority="4">
      <formula>L27="Green"</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5D64D-C9A0-463C-B144-1A275E716D8B}">
  <dimension ref="B1:J1000"/>
  <sheetViews>
    <sheetView showGridLines="0" tabSelected="1" zoomScale="57" zoomScaleNormal="57" workbookViewId="0">
      <pane xSplit="1" ySplit="2" topLeftCell="B20" activePane="bottomRight" state="frozen"/>
      <selection activeCell="K9" sqref="K9"/>
      <selection pane="topRight" activeCell="K9" sqref="K9"/>
      <selection pane="bottomLeft" activeCell="K9" sqref="K9"/>
      <selection pane="bottomRight" activeCell="H2" sqref="H2"/>
    </sheetView>
  </sheetViews>
  <sheetFormatPr defaultColWidth="13.81640625" defaultRowHeight="15" customHeight="1" x14ac:dyDescent="0.35"/>
  <cols>
    <col min="1" max="1" width="1.81640625" style="2" customWidth="1"/>
    <col min="2" max="2" width="4.90625" style="2" customWidth="1"/>
    <col min="3" max="3" width="30.90625" style="2" customWidth="1"/>
    <col min="4" max="4" width="89.08984375" style="2" customWidth="1"/>
    <col min="5" max="6" width="20.90625" style="2" customWidth="1"/>
    <col min="7" max="7" width="85.81640625" style="4" customWidth="1"/>
    <col min="8" max="8" width="31.81640625" style="3" customWidth="1"/>
    <col min="9" max="9" width="31.81640625" style="2" customWidth="1"/>
    <col min="10" max="10" width="4.54296875" style="2" customWidth="1"/>
    <col min="11" max="26" width="31.81640625" style="2" customWidth="1"/>
    <col min="27" max="16384" width="13.81640625" style="2"/>
  </cols>
  <sheetData>
    <row r="1" spans="2:10" ht="130" customHeight="1" x14ac:dyDescent="0.35">
      <c r="E1" s="72" t="s">
        <v>180</v>
      </c>
    </row>
    <row r="2" spans="2:10" ht="76.25" customHeight="1" x14ac:dyDescent="0.35">
      <c r="B2" s="36" t="s">
        <v>64</v>
      </c>
      <c r="C2" s="36" t="s">
        <v>63</v>
      </c>
      <c r="D2" s="36" t="s">
        <v>62</v>
      </c>
      <c r="E2" s="36" t="s">
        <v>61</v>
      </c>
      <c r="F2" s="36" t="s">
        <v>60</v>
      </c>
      <c r="G2" s="35" t="s">
        <v>59</v>
      </c>
      <c r="J2" s="34"/>
    </row>
    <row r="3" spans="2:10" ht="14" x14ac:dyDescent="0.35">
      <c r="B3" s="15">
        <v>1</v>
      </c>
      <c r="C3" s="102" t="s">
        <v>58</v>
      </c>
      <c r="D3" s="103"/>
      <c r="E3" s="103"/>
      <c r="F3" s="103"/>
      <c r="G3" s="103"/>
      <c r="J3" s="5"/>
    </row>
    <row r="4" spans="2:10" ht="247" customHeight="1" x14ac:dyDescent="0.35">
      <c r="B4" s="10" t="str">
        <f>$B$3&amp;"."&amp;[6]Ratings!B20</f>
        <v>1.1</v>
      </c>
      <c r="C4" s="30" t="s">
        <v>57</v>
      </c>
      <c r="D4" s="6" t="s">
        <v>56</v>
      </c>
      <c r="E4" s="33" t="s">
        <v>26</v>
      </c>
      <c r="F4" s="32" t="s">
        <v>2</v>
      </c>
      <c r="G4" s="6" t="s">
        <v>282</v>
      </c>
      <c r="H4" s="13"/>
      <c r="J4" s="5" t="str">
        <f>IFERROR(VLOOKUP(CONCATENATE(E4,F4),[6]Ratings!$H$3:$I$27,2,FALSE),)</f>
        <v>Orange</v>
      </c>
    </row>
    <row r="5" spans="2:10" ht="177.5" customHeight="1" x14ac:dyDescent="0.35">
      <c r="B5" s="31" t="str">
        <f>$B$3&amp;"."&amp;[6]Ratings!B21</f>
        <v>1.2</v>
      </c>
      <c r="C5" s="30" t="s">
        <v>55</v>
      </c>
      <c r="D5" s="6" t="s">
        <v>54</v>
      </c>
      <c r="E5" s="29" t="s">
        <v>12</v>
      </c>
      <c r="F5" s="29" t="s">
        <v>2</v>
      </c>
      <c r="G5" s="6" t="s">
        <v>284</v>
      </c>
      <c r="H5" s="13"/>
      <c r="J5" s="5" t="str">
        <f>IFERROR(VLOOKUP(CONCATENATE(E5,F5),[6]Ratings!$H$3:$I$27,2,FALSE),)</f>
        <v>Orange</v>
      </c>
    </row>
    <row r="6" spans="2:10" ht="182" x14ac:dyDescent="0.35">
      <c r="B6" s="10" t="str">
        <f>$B$3&amp;"."&amp;[6]Ratings!B22</f>
        <v>1.3</v>
      </c>
      <c r="C6" s="9" t="s">
        <v>53</v>
      </c>
      <c r="D6" s="6" t="s">
        <v>52</v>
      </c>
      <c r="E6" s="21" t="s">
        <v>26</v>
      </c>
      <c r="F6" s="12" t="s">
        <v>2</v>
      </c>
      <c r="G6" s="6" t="s">
        <v>283</v>
      </c>
      <c r="H6" s="13"/>
      <c r="J6" s="5" t="str">
        <f>IFERROR(VLOOKUP(CONCATENATE(E6,F6),[6]Ratings!$H$3:$I$27,2,FALSE),)</f>
        <v>Orange</v>
      </c>
    </row>
    <row r="7" spans="2:10" ht="52" x14ac:dyDescent="0.35">
      <c r="B7" s="28">
        <v>1.4</v>
      </c>
      <c r="C7" s="11" t="s">
        <v>51</v>
      </c>
      <c r="D7" s="6" t="s">
        <v>50</v>
      </c>
      <c r="E7" s="27" t="s">
        <v>3</v>
      </c>
      <c r="F7" s="12" t="s">
        <v>2</v>
      </c>
      <c r="G7" s="6" t="s">
        <v>49</v>
      </c>
      <c r="J7" s="5"/>
    </row>
    <row r="8" spans="2:10" ht="91" x14ac:dyDescent="0.35">
      <c r="B8" s="26">
        <v>1.5</v>
      </c>
      <c r="C8" s="9" t="s">
        <v>48</v>
      </c>
      <c r="D8" s="6" t="s">
        <v>47</v>
      </c>
      <c r="E8" s="12" t="s">
        <v>12</v>
      </c>
      <c r="F8" s="21" t="s">
        <v>2</v>
      </c>
      <c r="G8" s="6" t="s">
        <v>46</v>
      </c>
      <c r="J8" s="5" t="str">
        <f>IFERROR(VLOOKUP(CONCATENATE(E8,F8),[6]Ratings!$H$3:$I$27,2,FALSE),)</f>
        <v>Orange</v>
      </c>
    </row>
    <row r="9" spans="2:10" ht="14" x14ac:dyDescent="0.35">
      <c r="B9" s="15">
        <v>2</v>
      </c>
      <c r="C9" s="104" t="s">
        <v>45</v>
      </c>
      <c r="D9" s="105"/>
      <c r="E9" s="105"/>
      <c r="F9" s="105"/>
      <c r="G9" s="105"/>
      <c r="J9" s="5">
        <f>IFERROR(VLOOKUP(CONCATENATE(E9,F9),[6]Ratings!$H$3:$I$27,2,FALSE),)</f>
        <v>0</v>
      </c>
    </row>
    <row r="10" spans="2:10" ht="65" x14ac:dyDescent="0.35">
      <c r="B10" s="10" t="str">
        <f>$B$9&amp;"."&amp;[6]Ratings!B20</f>
        <v>2.1</v>
      </c>
      <c r="C10" s="11" t="s">
        <v>44</v>
      </c>
      <c r="D10" s="6" t="s">
        <v>43</v>
      </c>
      <c r="E10" s="8" t="s">
        <v>3</v>
      </c>
      <c r="F10" s="7" t="s">
        <v>2</v>
      </c>
      <c r="G10" s="6" t="s">
        <v>285</v>
      </c>
      <c r="H10" s="13"/>
      <c r="J10" s="5" t="str">
        <f>IFERROR(VLOOKUP(CONCATENATE(E10,F10),[6]Ratings!$H$3:$I$27,2,FALSE),)</f>
        <v>Yellow</v>
      </c>
    </row>
    <row r="11" spans="2:10" ht="121.5" customHeight="1" x14ac:dyDescent="0.35">
      <c r="B11" s="10">
        <v>2.2000000000000002</v>
      </c>
      <c r="C11" s="11" t="s">
        <v>42</v>
      </c>
      <c r="D11" s="6" t="s">
        <v>41</v>
      </c>
      <c r="E11" s="8" t="s">
        <v>7</v>
      </c>
      <c r="F11" s="21" t="s">
        <v>31</v>
      </c>
      <c r="G11" s="25" t="s">
        <v>40</v>
      </c>
      <c r="H11" s="13"/>
      <c r="J11" s="5" t="str">
        <f>IFERROR(VLOOKUP(CONCATENATE(E11,F11),[6]Ratings!$H$3:$I$27,2,FALSE),)</f>
        <v>Orange</v>
      </c>
    </row>
    <row r="12" spans="2:10" ht="78" x14ac:dyDescent="0.35">
      <c r="B12" s="10">
        <v>2.2999999999999998</v>
      </c>
      <c r="C12" s="24" t="s">
        <v>39</v>
      </c>
      <c r="D12" s="23" t="s">
        <v>38</v>
      </c>
      <c r="E12" s="8" t="s">
        <v>7</v>
      </c>
      <c r="F12" s="21" t="s">
        <v>31</v>
      </c>
      <c r="G12" s="22" t="s">
        <v>37</v>
      </c>
      <c r="H12" s="13"/>
      <c r="J12" s="5" t="str">
        <f>IFERROR(VLOOKUP(CONCATENATE(E12,F12),[6]Ratings!$H$3:$I$27,2,FALSE),)</f>
        <v>Orange</v>
      </c>
    </row>
    <row r="13" spans="2:10" ht="15" customHeight="1" x14ac:dyDescent="0.35">
      <c r="B13" s="15">
        <v>3</v>
      </c>
      <c r="C13" s="104" t="s">
        <v>36</v>
      </c>
      <c r="D13" s="105"/>
      <c r="E13" s="105"/>
      <c r="F13" s="105"/>
      <c r="G13" s="105"/>
      <c r="J13" s="5">
        <f>IFERROR(VLOOKUP(CONCATENATE(E13,F13),[6]Ratings!$H$3:$I$27,2,FALSE),)</f>
        <v>0</v>
      </c>
    </row>
    <row r="14" spans="2:10" ht="75.5" customHeight="1" x14ac:dyDescent="0.35">
      <c r="B14" s="10" t="s">
        <v>35</v>
      </c>
      <c r="C14" s="9" t="s">
        <v>34</v>
      </c>
      <c r="D14" s="9" t="s">
        <v>33</v>
      </c>
      <c r="E14" s="8" t="s">
        <v>32</v>
      </c>
      <c r="F14" s="21" t="s">
        <v>31</v>
      </c>
      <c r="G14" s="6" t="s">
        <v>30</v>
      </c>
      <c r="H14" s="13"/>
      <c r="J14" s="5" t="str">
        <f>IFERROR(VLOOKUP(CONCATENATE(E14,F14),[6]Ratings!$H$3:$I$27,2,FALSE),)</f>
        <v>Yellow</v>
      </c>
    </row>
    <row r="15" spans="2:10" ht="164" customHeight="1" x14ac:dyDescent="0.35">
      <c r="B15" s="10" t="s">
        <v>29</v>
      </c>
      <c r="C15" s="9" t="s">
        <v>28</v>
      </c>
      <c r="D15" s="6" t="s">
        <v>27</v>
      </c>
      <c r="E15" s="12" t="s">
        <v>26</v>
      </c>
      <c r="F15" s="7" t="s">
        <v>2</v>
      </c>
      <c r="G15" s="6" t="s">
        <v>286</v>
      </c>
      <c r="H15" s="13"/>
      <c r="J15" s="5" t="str">
        <f>IFERROR(VLOOKUP(CONCATENATE(E15,F15),[6]Ratings!$H$3:$I$27,2,FALSE),)</f>
        <v>Orange</v>
      </c>
    </row>
    <row r="16" spans="2:10" ht="83.5" customHeight="1" x14ac:dyDescent="0.35">
      <c r="B16" s="10">
        <v>3.3</v>
      </c>
      <c r="C16" s="9" t="s">
        <v>25</v>
      </c>
      <c r="D16" s="11" t="s">
        <v>24</v>
      </c>
      <c r="E16" s="8" t="s">
        <v>3</v>
      </c>
      <c r="F16" s="21" t="s">
        <v>2</v>
      </c>
      <c r="G16" s="9" t="s">
        <v>23</v>
      </c>
      <c r="H16" s="13"/>
      <c r="J16" s="5" t="str">
        <f>IFERROR(VLOOKUP(CONCATENATE(E16,F16),[6]Ratings!$H$3:$I$27,2,FALSE),)</f>
        <v>Yellow</v>
      </c>
    </row>
    <row r="17" spans="2:10" ht="92" customHeight="1" x14ac:dyDescent="0.35">
      <c r="B17" s="20">
        <v>3.4</v>
      </c>
      <c r="C17" s="19" t="s">
        <v>22</v>
      </c>
      <c r="D17" s="19" t="s">
        <v>21</v>
      </c>
      <c r="E17" s="18" t="s">
        <v>3</v>
      </c>
      <c r="F17" s="17" t="s">
        <v>2</v>
      </c>
      <c r="G17" s="16" t="s">
        <v>20</v>
      </c>
      <c r="H17" s="13"/>
      <c r="J17" s="5"/>
    </row>
    <row r="18" spans="2:10" ht="15" customHeight="1" x14ac:dyDescent="0.35">
      <c r="B18" s="15">
        <v>4</v>
      </c>
      <c r="C18" s="104" t="s">
        <v>19</v>
      </c>
      <c r="D18" s="105"/>
      <c r="E18" s="105"/>
      <c r="F18" s="105"/>
      <c r="G18" s="105"/>
      <c r="J18" s="5">
        <f>IFERROR(VLOOKUP(CONCATENATE(E18,F18),[6]Ratings!$H$3:$I$27,2,FALSE),)</f>
        <v>0</v>
      </c>
    </row>
    <row r="19" spans="2:10" ht="96" customHeight="1" x14ac:dyDescent="0.35">
      <c r="B19" s="14" t="s">
        <v>18</v>
      </c>
      <c r="C19" s="9" t="s">
        <v>17</v>
      </c>
      <c r="D19" s="6" t="s">
        <v>16</v>
      </c>
      <c r="E19" s="12" t="s">
        <v>12</v>
      </c>
      <c r="F19" s="7" t="s">
        <v>2</v>
      </c>
      <c r="G19" s="6" t="s">
        <v>288</v>
      </c>
      <c r="H19" s="13"/>
      <c r="J19" s="5" t="str">
        <f>IFERROR(VLOOKUP(CONCATENATE(E19,F19),[6]Ratings!$H$3:$I$27,2,FALSE),)</f>
        <v>Orange</v>
      </c>
    </row>
    <row r="20" spans="2:10" ht="72" customHeight="1" x14ac:dyDescent="0.35">
      <c r="B20" s="10" t="s">
        <v>15</v>
      </c>
      <c r="C20" s="9" t="s">
        <v>14</v>
      </c>
      <c r="D20" s="11" t="s">
        <v>13</v>
      </c>
      <c r="E20" s="12" t="s">
        <v>12</v>
      </c>
      <c r="F20" s="7" t="s">
        <v>2</v>
      </c>
      <c r="G20" s="11" t="s">
        <v>11</v>
      </c>
      <c r="J20" s="5" t="str">
        <f>IFERROR(VLOOKUP(CONCATENATE(E20,F20),[6]Ratings!$H$3:$I$27,2,FALSE),)</f>
        <v>Orange</v>
      </c>
    </row>
    <row r="21" spans="2:10" ht="113.5" customHeight="1" x14ac:dyDescent="0.35">
      <c r="B21" s="10" t="s">
        <v>10</v>
      </c>
      <c r="C21" s="9" t="s">
        <v>9</v>
      </c>
      <c r="D21" s="9" t="s">
        <v>8</v>
      </c>
      <c r="E21" s="8" t="s">
        <v>7</v>
      </c>
      <c r="F21" s="7" t="s">
        <v>2</v>
      </c>
      <c r="G21" s="6" t="s">
        <v>287</v>
      </c>
      <c r="J21" s="5" t="str">
        <f>IFERROR(VLOOKUP(CONCATENATE(E21,F21),[6]Ratings!$H$3:$I$27,2,FALSE),)</f>
        <v>Orange</v>
      </c>
    </row>
    <row r="22" spans="2:10" ht="84.5" customHeight="1" x14ac:dyDescent="0.35">
      <c r="B22" s="10" t="s">
        <v>6</v>
      </c>
      <c r="C22" s="9" t="s">
        <v>5</v>
      </c>
      <c r="D22" s="9" t="s">
        <v>4</v>
      </c>
      <c r="E22" s="8" t="s">
        <v>3</v>
      </c>
      <c r="F22" s="7" t="s">
        <v>2</v>
      </c>
      <c r="G22" s="6" t="s">
        <v>1</v>
      </c>
      <c r="J22" s="5" t="str">
        <f>IFERROR(VLOOKUP(CONCATENATE(E22,F22),[6]Ratings!$H$3:$I$27,2,FALSE),)</f>
        <v>Yellow</v>
      </c>
    </row>
    <row r="23" spans="2:10" ht="15.75" customHeight="1" x14ac:dyDescent="0.35"/>
    <row r="24" spans="2:10" ht="15.75" customHeight="1" x14ac:dyDescent="0.35"/>
    <row r="25" spans="2:10" ht="15.75" customHeight="1" x14ac:dyDescent="0.35"/>
    <row r="26" spans="2:10" ht="15.75" customHeight="1" x14ac:dyDescent="0.35"/>
    <row r="27" spans="2:10" ht="15.75" customHeight="1" x14ac:dyDescent="0.35"/>
    <row r="28" spans="2:10" ht="15.75" customHeight="1" x14ac:dyDescent="0.35"/>
    <row r="29" spans="2:10" ht="15.75" customHeight="1" x14ac:dyDescent="0.35"/>
    <row r="30" spans="2:10" ht="15.75" customHeight="1" x14ac:dyDescent="0.35"/>
    <row r="31" spans="2:10" ht="15.75" customHeight="1" x14ac:dyDescent="0.35"/>
    <row r="32" spans="2:10"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4">
    <mergeCell ref="C3:G3"/>
    <mergeCell ref="C9:G9"/>
    <mergeCell ref="C13:G13"/>
    <mergeCell ref="C18:G18"/>
  </mergeCells>
  <conditionalFormatting sqref="B1:B1000">
    <cfRule type="expression" dxfId="3" priority="1">
      <formula>J1="Red"</formula>
    </cfRule>
  </conditionalFormatting>
  <conditionalFormatting sqref="B1:B1000">
    <cfRule type="expression" dxfId="2" priority="2">
      <formula>J1="Orange"</formula>
    </cfRule>
  </conditionalFormatting>
  <conditionalFormatting sqref="B1:B1000">
    <cfRule type="expression" dxfId="1" priority="3">
      <formula>J1="Yellow"</formula>
    </cfRule>
  </conditionalFormatting>
  <conditionalFormatting sqref="B1:B1000">
    <cfRule type="expression" dxfId="0" priority="4">
      <formula>J1="Green"</formula>
    </cfRule>
  </conditionalFormatting>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C48D4-4638-4427-A6DD-95A9C245C68B}">
  <dimension ref="B1:F19"/>
  <sheetViews>
    <sheetView zoomScale="86" zoomScaleNormal="86" workbookViewId="0">
      <selection activeCell="H18" sqref="H18"/>
    </sheetView>
  </sheetViews>
  <sheetFormatPr defaultRowHeight="14.5" x14ac:dyDescent="0.35"/>
  <cols>
    <col min="1" max="1" width="1.26953125" customWidth="1"/>
    <col min="2" max="2" width="3.36328125" style="74" customWidth="1"/>
    <col min="3" max="3" width="72" customWidth="1"/>
    <col min="4" max="4" width="11.81640625" customWidth="1"/>
    <col min="5" max="5" width="12" customWidth="1"/>
    <col min="6" max="6" width="75.90625" customWidth="1"/>
  </cols>
  <sheetData>
    <row r="1" spans="2:6" ht="100" customHeight="1" x14ac:dyDescent="1">
      <c r="F1" s="71" t="s">
        <v>279</v>
      </c>
    </row>
    <row r="2" spans="2:6" x14ac:dyDescent="0.35">
      <c r="B2" s="77" t="s">
        <v>64</v>
      </c>
      <c r="C2" s="78" t="s">
        <v>238</v>
      </c>
      <c r="D2" s="77" t="s">
        <v>232</v>
      </c>
      <c r="E2" s="77" t="s">
        <v>233</v>
      </c>
      <c r="F2" s="77" t="s">
        <v>234</v>
      </c>
    </row>
    <row r="3" spans="2:6" x14ac:dyDescent="0.35">
      <c r="B3" s="79">
        <v>1</v>
      </c>
      <c r="C3" s="106" t="s">
        <v>237</v>
      </c>
      <c r="D3" s="106"/>
      <c r="E3" s="106"/>
      <c r="F3" s="106"/>
    </row>
    <row r="4" spans="2:6" ht="52.5" x14ac:dyDescent="0.35">
      <c r="B4" s="79" t="s">
        <v>236</v>
      </c>
      <c r="C4" s="56" t="s">
        <v>235</v>
      </c>
      <c r="D4" s="80" t="s">
        <v>2</v>
      </c>
      <c r="E4" s="81" t="s">
        <v>2</v>
      </c>
      <c r="F4" s="82" t="s">
        <v>239</v>
      </c>
    </row>
    <row r="5" spans="2:6" ht="26.5" x14ac:dyDescent="0.35">
      <c r="B5" s="79" t="s">
        <v>241</v>
      </c>
      <c r="C5" s="82" t="s">
        <v>240</v>
      </c>
      <c r="D5" s="80" t="s">
        <v>2</v>
      </c>
      <c r="E5" s="83" t="s">
        <v>242</v>
      </c>
      <c r="F5" s="82" t="s">
        <v>243</v>
      </c>
    </row>
    <row r="6" spans="2:6" ht="65" x14ac:dyDescent="0.35">
      <c r="B6" s="79" t="s">
        <v>245</v>
      </c>
      <c r="C6" s="56" t="s">
        <v>244</v>
      </c>
      <c r="D6" s="84" t="s">
        <v>247</v>
      </c>
      <c r="E6" s="84" t="s">
        <v>247</v>
      </c>
      <c r="F6" s="53" t="s">
        <v>246</v>
      </c>
    </row>
    <row r="7" spans="2:6" ht="26.5" x14ac:dyDescent="0.35">
      <c r="B7" s="79" t="s">
        <v>250</v>
      </c>
      <c r="C7" s="79" t="s">
        <v>248</v>
      </c>
      <c r="D7" s="80" t="s">
        <v>2</v>
      </c>
      <c r="E7" s="83" t="s">
        <v>242</v>
      </c>
      <c r="F7" s="82" t="s">
        <v>249</v>
      </c>
    </row>
    <row r="8" spans="2:6" ht="39" x14ac:dyDescent="0.35">
      <c r="B8" s="79" t="s">
        <v>253</v>
      </c>
      <c r="C8" s="79" t="s">
        <v>251</v>
      </c>
      <c r="D8" s="84" t="s">
        <v>247</v>
      </c>
      <c r="E8" s="80" t="s">
        <v>2</v>
      </c>
      <c r="F8" s="53" t="s">
        <v>252</v>
      </c>
    </row>
    <row r="9" spans="2:6" ht="65.5" x14ac:dyDescent="0.35">
      <c r="B9" s="79" t="s">
        <v>255</v>
      </c>
      <c r="C9" s="79" t="s">
        <v>254</v>
      </c>
      <c r="D9" s="80" t="s">
        <v>2</v>
      </c>
      <c r="E9" s="80" t="s">
        <v>2</v>
      </c>
      <c r="F9" s="82" t="s">
        <v>256</v>
      </c>
    </row>
    <row r="10" spans="2:6" x14ac:dyDescent="0.35">
      <c r="B10" s="79" t="s">
        <v>259</v>
      </c>
      <c r="C10" s="107" t="s">
        <v>258</v>
      </c>
      <c r="D10" s="108"/>
      <c r="E10" s="108"/>
      <c r="F10" s="108"/>
    </row>
    <row r="11" spans="2:6" ht="39" x14ac:dyDescent="0.35">
      <c r="B11" s="79" t="s">
        <v>260</v>
      </c>
      <c r="C11" s="56" t="s">
        <v>257</v>
      </c>
      <c r="D11" s="84" t="s">
        <v>247</v>
      </c>
      <c r="E11" s="83" t="s">
        <v>242</v>
      </c>
      <c r="F11" s="53" t="s">
        <v>261</v>
      </c>
    </row>
    <row r="12" spans="2:6" ht="39.5" x14ac:dyDescent="0.35">
      <c r="B12" s="79" t="s">
        <v>263</v>
      </c>
      <c r="C12" s="82" t="s">
        <v>262</v>
      </c>
      <c r="D12" s="80" t="s">
        <v>2</v>
      </c>
      <c r="E12" s="83" t="s">
        <v>242</v>
      </c>
      <c r="F12" s="82" t="s">
        <v>264</v>
      </c>
    </row>
    <row r="13" spans="2:6" x14ac:dyDescent="0.35">
      <c r="B13" s="79">
        <v>3</v>
      </c>
      <c r="C13" s="107" t="s">
        <v>266</v>
      </c>
      <c r="D13" s="107"/>
      <c r="E13" s="107"/>
      <c r="F13" s="107"/>
    </row>
    <row r="14" spans="2:6" ht="26.5" x14ac:dyDescent="0.35">
      <c r="B14" s="79" t="s">
        <v>35</v>
      </c>
      <c r="C14" s="79" t="s">
        <v>265</v>
      </c>
      <c r="D14" s="84" t="s">
        <v>247</v>
      </c>
      <c r="E14" s="84" t="s">
        <v>268</v>
      </c>
      <c r="F14" s="82" t="s">
        <v>267</v>
      </c>
    </row>
    <row r="15" spans="2:6" ht="117" x14ac:dyDescent="0.35">
      <c r="B15" s="79" t="s">
        <v>270</v>
      </c>
      <c r="C15" s="82" t="s">
        <v>269</v>
      </c>
      <c r="D15" s="84" t="s">
        <v>247</v>
      </c>
      <c r="E15" s="80" t="s">
        <v>272</v>
      </c>
      <c r="F15" s="53" t="s">
        <v>271</v>
      </c>
    </row>
    <row r="16" spans="2:6" x14ac:dyDescent="0.35">
      <c r="B16" s="79" t="s">
        <v>273</v>
      </c>
      <c r="C16" s="109" t="s">
        <v>275</v>
      </c>
      <c r="D16" s="109"/>
      <c r="E16" s="109"/>
      <c r="F16" s="109"/>
    </row>
    <row r="17" spans="2:6" ht="29" x14ac:dyDescent="0.35">
      <c r="B17" s="79" t="s">
        <v>280</v>
      </c>
      <c r="C17" s="56" t="s">
        <v>274</v>
      </c>
      <c r="D17" s="80" t="s">
        <v>2</v>
      </c>
      <c r="E17" s="83" t="s">
        <v>242</v>
      </c>
      <c r="F17" s="85" t="s">
        <v>276</v>
      </c>
    </row>
    <row r="18" spans="2:6" ht="87" x14ac:dyDescent="0.35">
      <c r="B18" s="79" t="s">
        <v>281</v>
      </c>
      <c r="C18" s="86" t="s">
        <v>277</v>
      </c>
      <c r="D18" s="84" t="s">
        <v>247</v>
      </c>
      <c r="E18" s="80" t="s">
        <v>272</v>
      </c>
      <c r="F18" s="86" t="s">
        <v>278</v>
      </c>
    </row>
    <row r="19" spans="2:6" x14ac:dyDescent="0.35">
      <c r="C19" s="75"/>
    </row>
  </sheetData>
  <mergeCells count="4">
    <mergeCell ref="C3:F3"/>
    <mergeCell ref="C10:F10"/>
    <mergeCell ref="C13:F13"/>
    <mergeCell ref="C16:F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7978EC024D7B4F94E32C826E2259A6" ma:contentTypeVersion="12" ma:contentTypeDescription="Create a new document." ma:contentTypeScope="" ma:versionID="b9a740f3a5abfb08293ee90b2777ec7a">
  <xsd:schema xmlns:xsd="http://www.w3.org/2001/XMLSchema" xmlns:xs="http://www.w3.org/2001/XMLSchema" xmlns:p="http://schemas.microsoft.com/office/2006/metadata/properties" xmlns:ns2="71bbbc2d-6cad-4bae-a9b6-f7a9cc8f121c" xmlns:ns3="2ce0ca84-8b2a-4181-bf67-340254fafee5" targetNamespace="http://schemas.microsoft.com/office/2006/metadata/properties" ma:root="true" ma:fieldsID="d8f914d966eaf7f5ea8f57646941b957" ns2:_="" ns3:_="">
    <xsd:import namespace="71bbbc2d-6cad-4bae-a9b6-f7a9cc8f121c"/>
    <xsd:import namespace="2ce0ca84-8b2a-4181-bf67-340254fafe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bbbc2d-6cad-4bae-a9b6-f7a9cc8f1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8b044b7-0085-4a7e-81e3-b64056e7991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e0ca84-8b2a-4181-bf67-340254fafee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7fc4e0-6085-425f-8fb6-e669b9eba4b1}" ma:internalName="TaxCatchAll" ma:showField="CatchAllData" ma:web="2ce0ca84-8b2a-4181-bf67-340254fafe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e0ca84-8b2a-4181-bf67-340254fafee5" xsi:nil="true"/>
    <lcf76f155ced4ddcb4097134ff3c332f xmlns="71bbbc2d-6cad-4bae-a9b6-f7a9cc8f12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1CF462D-3C62-41AF-A042-66DA67D0C24B}"/>
</file>

<file path=customXml/itemProps2.xml><?xml version="1.0" encoding="utf-8"?>
<ds:datastoreItem xmlns:ds="http://schemas.openxmlformats.org/officeDocument/2006/customXml" ds:itemID="{AC108DCB-82CA-4485-B989-7A8E18452BAE}"/>
</file>

<file path=customXml/itemProps3.xml><?xml version="1.0" encoding="utf-8"?>
<ds:datastoreItem xmlns:ds="http://schemas.openxmlformats.org/officeDocument/2006/customXml" ds:itemID="{259C0014-363B-4570-AE2E-5A1C286793B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categories</vt:lpstr>
      <vt:lpstr>Overall</vt:lpstr>
      <vt:lpstr>Burundi Risk Assessment  2023</vt:lpstr>
      <vt:lpstr>Colombia Risk Assessment 2023</vt:lpstr>
      <vt:lpstr>L4P Myanmar Risk Assessement</vt:lpstr>
      <vt:lpstr>GAPS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Jimena Duran</dc:creator>
  <cp:lastModifiedBy>Jimena Duran</cp:lastModifiedBy>
  <dcterms:created xsi:type="dcterms:W3CDTF">2022-10-31T11:29:48Z</dcterms:created>
  <dcterms:modified xsi:type="dcterms:W3CDTF">2022-11-04T16:36:52Z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0x010100407978EC024D7B4F94E32C826E2259A6</vt:lpwstr>
  </property>
  <property fmtid="{D5CDD505-2E9C-101B-9397-08002B2CF9AE}" pid="3" name="Order">
    <vt:r8>1202000</vt:r8>
  </property>
</Properties>
</file>